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/>
  <mc:AlternateContent xmlns:mc="http://schemas.openxmlformats.org/markup-compatibility/2006">
    <mc:Choice Requires="x15">
      <x15ac:absPath xmlns:x15ac="http://schemas.microsoft.com/office/spreadsheetml/2010/11/ac" url="/Users/ashane/Documents/"/>
    </mc:Choice>
  </mc:AlternateContent>
  <xr:revisionPtr revIDLastSave="0" documentId="8_{06949CD8-E998-864C-89D4-D4514107C516}" xr6:coauthVersionLast="45" xr6:coauthVersionMax="45" xr10:uidLastSave="{00000000-0000-0000-0000-000000000000}"/>
  <bookViews>
    <workbookView xWindow="0" yWindow="460" windowWidth="28800" windowHeight="15940" activeTab="1" xr2:uid="{00000000-000D-0000-FFFF-FFFF00000000}"/>
  </bookViews>
  <sheets>
    <sheet name="Sheet1" sheetId="1" state="hidden" r:id="rId1"/>
    <sheet name="2020" sheetId="2" r:id="rId2"/>
    <sheet name="Calculator" sheetId="5" r:id="rId3"/>
    <sheet name="Journal" sheetId="4" r:id="rId4"/>
  </sheets>
  <definedNames>
    <definedName name="_xlnm.Print_Area" localSheetId="0">Sheet1!$A$1:$N$63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5" l="1"/>
  <c r="I3" i="5" s="1"/>
  <c r="B5" i="1" l="1"/>
  <c r="D5" i="1" s="1"/>
  <c r="C91" i="1"/>
  <c r="C92" i="1"/>
  <c r="C9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65" i="2"/>
  <c r="C68" i="2"/>
  <c r="C64" i="2"/>
  <c r="C66" i="2"/>
  <c r="C67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L38" i="2"/>
  <c r="K38" i="2"/>
  <c r="C38" i="2"/>
  <c r="N37" i="2"/>
  <c r="C37" i="2"/>
  <c r="C36" i="2"/>
  <c r="C35" i="2"/>
  <c r="C34" i="2"/>
  <c r="C33" i="2"/>
  <c r="N32" i="2"/>
  <c r="C32" i="2"/>
  <c r="C31" i="2"/>
  <c r="C30" i="2"/>
  <c r="C29" i="2"/>
  <c r="C28" i="2"/>
  <c r="N27" i="2"/>
  <c r="C27" i="2"/>
  <c r="C26" i="2"/>
  <c r="C25" i="2"/>
  <c r="C24" i="2"/>
  <c r="C23" i="2"/>
  <c r="N22" i="2"/>
  <c r="C22" i="2"/>
  <c r="C21" i="2"/>
  <c r="C20" i="2"/>
  <c r="C19" i="2"/>
  <c r="C18" i="2"/>
  <c r="N17" i="2"/>
  <c r="C17" i="2"/>
  <c r="C16" i="2"/>
  <c r="C15" i="2"/>
  <c r="C14" i="2"/>
  <c r="C13" i="2"/>
  <c r="N12" i="2"/>
  <c r="C12" i="2"/>
  <c r="C11" i="2"/>
  <c r="C10" i="2"/>
  <c r="C9" i="2"/>
  <c r="C8" i="2"/>
  <c r="N7" i="2"/>
  <c r="M7" i="2"/>
  <c r="C7" i="2"/>
  <c r="C6" i="2"/>
  <c r="C5" i="2"/>
  <c r="B5" i="2"/>
  <c r="D5" i="2" s="1"/>
  <c r="E5" i="2" s="1"/>
  <c r="M19" i="1"/>
  <c r="L50" i="1"/>
  <c r="N49" i="1"/>
  <c r="N44" i="1"/>
  <c r="N39" i="1"/>
  <c r="N34" i="1"/>
  <c r="N29" i="1"/>
  <c r="N24" i="1"/>
  <c r="B6" i="1"/>
  <c r="B7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5" i="1"/>
  <c r="N19" i="1"/>
  <c r="K9" i="1"/>
  <c r="L9" i="1" s="1"/>
  <c r="M9" i="1" s="1"/>
  <c r="K10" i="1"/>
  <c r="L10" i="1"/>
  <c r="M10" i="1"/>
  <c r="K11" i="1"/>
  <c r="L11" i="1" s="1"/>
  <c r="M11" i="1" s="1"/>
  <c r="K12" i="1"/>
  <c r="L12" i="1"/>
  <c r="M12" i="1" s="1"/>
  <c r="K13" i="1"/>
  <c r="L13" i="1"/>
  <c r="M13" i="1" s="1"/>
  <c r="K14" i="1"/>
  <c r="L14" i="1"/>
  <c r="M14" i="1" s="1"/>
  <c r="K15" i="1"/>
  <c r="L15" i="1" s="1"/>
  <c r="M15" i="1" s="1"/>
  <c r="K8" i="1"/>
  <c r="L8" i="1" s="1"/>
  <c r="M8" i="1" s="1"/>
  <c r="O19" i="1" l="1"/>
  <c r="B6" i="2"/>
  <c r="B7" i="2" s="1"/>
  <c r="D7" i="2" s="1"/>
  <c r="E7" i="2" s="1"/>
  <c r="O7" i="2"/>
  <c r="K19" i="1"/>
  <c r="G5" i="1"/>
  <c r="H5" i="1"/>
  <c r="F5" i="1"/>
  <c r="B8" i="1"/>
  <c r="D7" i="1"/>
  <c r="D6" i="1"/>
  <c r="B8" i="2" l="1"/>
  <c r="D8" i="2" s="1"/>
  <c r="E8" i="2" s="1"/>
  <c r="D6" i="2"/>
  <c r="E6" i="2" s="1"/>
  <c r="K20" i="1"/>
  <c r="F6" i="1"/>
  <c r="G6" i="1"/>
  <c r="H6" i="1"/>
  <c r="H7" i="1"/>
  <c r="K21" i="1"/>
  <c r="G7" i="1"/>
  <c r="F7" i="1"/>
  <c r="B9" i="1"/>
  <c r="D8" i="1"/>
  <c r="B9" i="2" l="1"/>
  <c r="D9" i="2" s="1"/>
  <c r="E9" i="2" s="1"/>
  <c r="F8" i="1"/>
  <c r="H8" i="1"/>
  <c r="K22" i="1"/>
  <c r="G8" i="1"/>
  <c r="D9" i="1"/>
  <c r="B10" i="1"/>
  <c r="B10" i="2" l="1"/>
  <c r="B11" i="2"/>
  <c r="D10" i="2"/>
  <c r="E10" i="2" s="1"/>
  <c r="B11" i="1"/>
  <c r="D10" i="1"/>
  <c r="K23" i="1"/>
  <c r="H9" i="1"/>
  <c r="G9" i="1"/>
  <c r="F9" i="1"/>
  <c r="D11" i="2" l="1"/>
  <c r="E11" i="2" s="1"/>
  <c r="B12" i="2"/>
  <c r="G10" i="1"/>
  <c r="K24" i="1"/>
  <c r="H10" i="1"/>
  <c r="F10" i="1"/>
  <c r="D11" i="1"/>
  <c r="B12" i="1"/>
  <c r="B13" i="2" l="1"/>
  <c r="D12" i="2"/>
  <c r="E12" i="2" s="1"/>
  <c r="H11" i="1"/>
  <c r="F11" i="1"/>
  <c r="K25" i="1"/>
  <c r="G11" i="1"/>
  <c r="B13" i="1"/>
  <c r="D12" i="1"/>
  <c r="B14" i="2" l="1"/>
  <c r="D13" i="2"/>
  <c r="E13" i="2" s="1"/>
  <c r="F12" i="1"/>
  <c r="G12" i="1"/>
  <c r="K26" i="1"/>
  <c r="H12" i="1"/>
  <c r="D13" i="1"/>
  <c r="B14" i="1"/>
  <c r="B15" i="2" l="1"/>
  <c r="D14" i="2"/>
  <c r="E14" i="2" s="1"/>
  <c r="B15" i="1"/>
  <c r="D14" i="1"/>
  <c r="G13" i="1"/>
  <c r="F13" i="1"/>
  <c r="K27" i="1"/>
  <c r="H13" i="1"/>
  <c r="B16" i="2" l="1"/>
  <c r="D15" i="2"/>
  <c r="E15" i="2" s="1"/>
  <c r="H14" i="1"/>
  <c r="K28" i="1"/>
  <c r="G14" i="1"/>
  <c r="F14" i="1"/>
  <c r="D15" i="1"/>
  <c r="B16" i="1"/>
  <c r="B17" i="2" l="1"/>
  <c r="D16" i="2"/>
  <c r="E16" i="2" s="1"/>
  <c r="B17" i="1"/>
  <c r="D16" i="1"/>
  <c r="H15" i="1"/>
  <c r="F15" i="1"/>
  <c r="K29" i="1"/>
  <c r="G15" i="1"/>
  <c r="D17" i="2" l="1"/>
  <c r="E17" i="2" s="1"/>
  <c r="B18" i="2"/>
  <c r="H16" i="1"/>
  <c r="F16" i="1"/>
  <c r="G16" i="1"/>
  <c r="K30" i="1"/>
  <c r="D17" i="1"/>
  <c r="B18" i="1"/>
  <c r="B19" i="2" l="1"/>
  <c r="D18" i="2"/>
  <c r="E18" i="2" s="1"/>
  <c r="G17" i="1"/>
  <c r="F17" i="1"/>
  <c r="K31" i="1"/>
  <c r="H17" i="1"/>
  <c r="B19" i="1"/>
  <c r="D18" i="1"/>
  <c r="B20" i="2" l="1"/>
  <c r="D19" i="2"/>
  <c r="E19" i="2" s="1"/>
  <c r="H18" i="1"/>
  <c r="K32" i="1"/>
  <c r="G18" i="1"/>
  <c r="F18" i="1"/>
  <c r="D19" i="1"/>
  <c r="B20" i="1"/>
  <c r="B21" i="2" l="1"/>
  <c r="D20" i="2"/>
  <c r="E20" i="2" s="1"/>
  <c r="B21" i="1"/>
  <c r="D20" i="1"/>
  <c r="H19" i="1"/>
  <c r="F19" i="1"/>
  <c r="K33" i="1"/>
  <c r="G19" i="1"/>
  <c r="D21" i="2" l="1"/>
  <c r="E21" i="2" s="1"/>
  <c r="B22" i="2"/>
  <c r="H20" i="1"/>
  <c r="F20" i="1"/>
  <c r="G20" i="1"/>
  <c r="K34" i="1"/>
  <c r="D21" i="1"/>
  <c r="B22" i="1"/>
  <c r="D22" i="2" l="1"/>
  <c r="E22" i="2" s="1"/>
  <c r="B23" i="2"/>
  <c r="B23" i="1"/>
  <c r="D22" i="1"/>
  <c r="G21" i="1"/>
  <c r="F21" i="1"/>
  <c r="K35" i="1"/>
  <c r="H21" i="1"/>
  <c r="D23" i="2" l="1"/>
  <c r="E23" i="2" s="1"/>
  <c r="B24" i="2"/>
  <c r="H22" i="1"/>
  <c r="K36" i="1"/>
  <c r="G22" i="1"/>
  <c r="F22" i="1"/>
  <c r="D23" i="1"/>
  <c r="B24" i="1"/>
  <c r="B25" i="2" l="1"/>
  <c r="D24" i="2"/>
  <c r="E24" i="2" s="1"/>
  <c r="B25" i="1"/>
  <c r="D24" i="1"/>
  <c r="H23" i="1"/>
  <c r="F23" i="1"/>
  <c r="K37" i="1"/>
  <c r="G23" i="1"/>
  <c r="D25" i="2" l="1"/>
  <c r="E25" i="2" s="1"/>
  <c r="B26" i="2"/>
  <c r="H24" i="1"/>
  <c r="F24" i="1"/>
  <c r="G24" i="1"/>
  <c r="K38" i="1"/>
  <c r="D25" i="1"/>
  <c r="B26" i="1"/>
  <c r="D26" i="2" l="1"/>
  <c r="E26" i="2" s="1"/>
  <c r="B27" i="2"/>
  <c r="B27" i="1"/>
  <c r="D26" i="1"/>
  <c r="G25" i="1"/>
  <c r="F25" i="1"/>
  <c r="K39" i="1"/>
  <c r="H25" i="1"/>
  <c r="D27" i="2" l="1"/>
  <c r="E27" i="2" s="1"/>
  <c r="B28" i="2"/>
  <c r="H26" i="1"/>
  <c r="K40" i="1"/>
  <c r="G26" i="1"/>
  <c r="F26" i="1"/>
  <c r="D27" i="1"/>
  <c r="B28" i="1"/>
  <c r="B29" i="2" l="1"/>
  <c r="D28" i="2"/>
  <c r="E28" i="2" s="1"/>
  <c r="B29" i="1"/>
  <c r="D28" i="1"/>
  <c r="H27" i="1"/>
  <c r="F27" i="1"/>
  <c r="K41" i="1"/>
  <c r="G27" i="1"/>
  <c r="D29" i="2" l="1"/>
  <c r="E29" i="2" s="1"/>
  <c r="B30" i="2"/>
  <c r="H28" i="1"/>
  <c r="F28" i="1"/>
  <c r="G28" i="1"/>
  <c r="K42" i="1"/>
  <c r="D29" i="1"/>
  <c r="B30" i="1"/>
  <c r="B31" i="2" l="1"/>
  <c r="D30" i="2"/>
  <c r="E30" i="2" s="1"/>
  <c r="B31" i="1"/>
  <c r="D30" i="1"/>
  <c r="K43" i="1"/>
  <c r="H29" i="1"/>
  <c r="G29" i="1"/>
  <c r="F29" i="1"/>
  <c r="B32" i="2" l="1"/>
  <c r="D31" i="2"/>
  <c r="E31" i="2" s="1"/>
  <c r="H30" i="1"/>
  <c r="F30" i="1"/>
  <c r="G30" i="1"/>
  <c r="K44" i="1"/>
  <c r="D31" i="1"/>
  <c r="B32" i="1"/>
  <c r="B33" i="2" l="1"/>
  <c r="D32" i="2"/>
  <c r="E32" i="2" s="1"/>
  <c r="B33" i="1"/>
  <c r="D32" i="1"/>
  <c r="H31" i="1"/>
  <c r="F31" i="1"/>
  <c r="K45" i="1"/>
  <c r="G31" i="1"/>
  <c r="B34" i="2" l="1"/>
  <c r="D33" i="2"/>
  <c r="E33" i="2" s="1"/>
  <c r="H32" i="1"/>
  <c r="F32" i="1"/>
  <c r="G32" i="1"/>
  <c r="K46" i="1"/>
  <c r="D33" i="1"/>
  <c r="B34" i="1"/>
  <c r="B35" i="2" l="1"/>
  <c r="D34" i="2"/>
  <c r="E34" i="2" s="1"/>
  <c r="B35" i="1"/>
  <c r="D34" i="1"/>
  <c r="G33" i="1"/>
  <c r="F33" i="1"/>
  <c r="K47" i="1"/>
  <c r="H33" i="1"/>
  <c r="B36" i="2" l="1"/>
  <c r="D35" i="2"/>
  <c r="E35" i="2" s="1"/>
  <c r="H34" i="1"/>
  <c r="F34" i="1"/>
  <c r="G34" i="1"/>
  <c r="K48" i="1"/>
  <c r="D35" i="1"/>
  <c r="B36" i="1"/>
  <c r="B37" i="2" l="1"/>
  <c r="D36" i="2"/>
  <c r="E36" i="2" s="1"/>
  <c r="B37" i="1"/>
  <c r="D36" i="1"/>
  <c r="G35" i="1"/>
  <c r="H35" i="1"/>
  <c r="F35" i="1"/>
  <c r="K49" i="1"/>
  <c r="K50" i="1" s="1"/>
  <c r="B38" i="2" l="1"/>
  <c r="D37" i="2"/>
  <c r="E37" i="2" s="1"/>
  <c r="F36" i="1"/>
  <c r="G36" i="1"/>
  <c r="H36" i="1"/>
  <c r="D37" i="1"/>
  <c r="B38" i="1"/>
  <c r="B39" i="2" l="1"/>
  <c r="D38" i="2"/>
  <c r="E38" i="2" s="1"/>
  <c r="H37" i="1"/>
  <c r="G37" i="1"/>
  <c r="F37" i="1"/>
  <c r="D38" i="1"/>
  <c r="B39" i="1"/>
  <c r="B40" i="2" l="1"/>
  <c r="D39" i="2"/>
  <c r="E39" i="2" s="1"/>
  <c r="H38" i="1"/>
  <c r="G38" i="1"/>
  <c r="F38" i="1"/>
  <c r="D39" i="1"/>
  <c r="B40" i="1"/>
  <c r="D40" i="2" l="1"/>
  <c r="E40" i="2" s="1"/>
  <c r="B41" i="2"/>
  <c r="G39" i="1"/>
  <c r="H39" i="1"/>
  <c r="F39" i="1"/>
  <c r="D40" i="1"/>
  <c r="B41" i="1"/>
  <c r="B42" i="2" l="1"/>
  <c r="D41" i="2"/>
  <c r="E41" i="2" s="1"/>
  <c r="D41" i="1"/>
  <c r="B42" i="1"/>
  <c r="H40" i="1"/>
  <c r="F40" i="1"/>
  <c r="G40" i="1"/>
  <c r="D42" i="2" l="1"/>
  <c r="E42" i="2" s="1"/>
  <c r="B43" i="2"/>
  <c r="D42" i="1"/>
  <c r="B43" i="1"/>
  <c r="H41" i="1"/>
  <c r="G41" i="1"/>
  <c r="F41" i="1"/>
  <c r="B44" i="2" l="1"/>
  <c r="D43" i="2"/>
  <c r="E43" i="2" s="1"/>
  <c r="D43" i="1"/>
  <c r="B44" i="1"/>
  <c r="F42" i="1"/>
  <c r="H42" i="1"/>
  <c r="G42" i="1"/>
  <c r="B45" i="2" l="1"/>
  <c r="D44" i="2"/>
  <c r="E44" i="2" s="1"/>
  <c r="B45" i="1"/>
  <c r="D44" i="1"/>
  <c r="F43" i="1"/>
  <c r="G43" i="1"/>
  <c r="H43" i="1"/>
  <c r="D45" i="2" l="1"/>
  <c r="E45" i="2" s="1"/>
  <c r="B46" i="2"/>
  <c r="H44" i="1"/>
  <c r="G44" i="1"/>
  <c r="F44" i="1"/>
  <c r="D45" i="1"/>
  <c r="B46" i="1"/>
  <c r="B47" i="2" l="1"/>
  <c r="D46" i="2"/>
  <c r="E46" i="2" s="1"/>
  <c r="G45" i="1"/>
  <c r="H45" i="1"/>
  <c r="F45" i="1"/>
  <c r="B47" i="1"/>
  <c r="D46" i="1"/>
  <c r="B48" i="2" l="1"/>
  <c r="D47" i="2"/>
  <c r="E47" i="2" s="1"/>
  <c r="H46" i="1"/>
  <c r="G46" i="1"/>
  <c r="F46" i="1"/>
  <c r="B48" i="1"/>
  <c r="D47" i="1"/>
  <c r="D48" i="2" l="1"/>
  <c r="E48" i="2" s="1"/>
  <c r="B49" i="2"/>
  <c r="D48" i="1"/>
  <c r="B49" i="1"/>
  <c r="H47" i="1"/>
  <c r="G47" i="1"/>
  <c r="F47" i="1"/>
  <c r="B50" i="2" l="1"/>
  <c r="D49" i="2"/>
  <c r="E49" i="2" s="1"/>
  <c r="D49" i="1"/>
  <c r="B50" i="1"/>
  <c r="G48" i="1"/>
  <c r="H48" i="1"/>
  <c r="F48" i="1"/>
  <c r="D50" i="2" l="1"/>
  <c r="E50" i="2" s="1"/>
  <c r="B51" i="2"/>
  <c r="B51" i="1"/>
  <c r="D50" i="1"/>
  <c r="G49" i="1"/>
  <c r="F49" i="1"/>
  <c r="H49" i="1"/>
  <c r="D51" i="2" l="1"/>
  <c r="E51" i="2" s="1"/>
  <c r="B52" i="2"/>
  <c r="G50" i="1"/>
  <c r="F50" i="1"/>
  <c r="H50" i="1"/>
  <c r="B52" i="1"/>
  <c r="D51" i="1"/>
  <c r="B53" i="2" l="1"/>
  <c r="D52" i="2"/>
  <c r="E52" i="2" s="1"/>
  <c r="B53" i="1"/>
  <c r="D52" i="1"/>
  <c r="F51" i="1"/>
  <c r="G51" i="1"/>
  <c r="H51" i="1"/>
  <c r="D53" i="2" l="1"/>
  <c r="E53" i="2" s="1"/>
  <c r="B54" i="2"/>
  <c r="H52" i="1"/>
  <c r="F52" i="1"/>
  <c r="G52" i="1"/>
  <c r="D53" i="1"/>
  <c r="B54" i="1"/>
  <c r="B55" i="2" l="1"/>
  <c r="D54" i="2"/>
  <c r="E54" i="2" s="1"/>
  <c r="F53" i="1"/>
  <c r="H53" i="1"/>
  <c r="G53" i="1"/>
  <c r="D54" i="1"/>
  <c r="B55" i="1"/>
  <c r="B56" i="2" l="1"/>
  <c r="D55" i="2"/>
  <c r="E55" i="2" s="1"/>
  <c r="D55" i="1"/>
  <c r="B56" i="1"/>
  <c r="H54" i="1"/>
  <c r="F54" i="1"/>
  <c r="G54" i="1"/>
  <c r="D56" i="2" l="1"/>
  <c r="E56" i="2" s="1"/>
  <c r="B57" i="2"/>
  <c r="B57" i="1"/>
  <c r="D56" i="1"/>
  <c r="G55" i="1"/>
  <c r="F55" i="1"/>
  <c r="H55" i="1"/>
  <c r="B58" i="2" l="1"/>
  <c r="D57" i="2"/>
  <c r="E57" i="2" s="1"/>
  <c r="F56" i="1"/>
  <c r="H56" i="1"/>
  <c r="G56" i="1"/>
  <c r="D57" i="1"/>
  <c r="B58" i="1"/>
  <c r="D58" i="2" l="1"/>
  <c r="E58" i="2" s="1"/>
  <c r="B59" i="2"/>
  <c r="B59" i="1"/>
  <c r="D58" i="1"/>
  <c r="H57" i="1"/>
  <c r="G57" i="1"/>
  <c r="F57" i="1"/>
  <c r="D59" i="2" l="1"/>
  <c r="E59" i="2" s="1"/>
  <c r="B60" i="2"/>
  <c r="B60" i="1"/>
  <c r="D59" i="1"/>
  <c r="F58" i="1"/>
  <c r="G58" i="1"/>
  <c r="H58" i="1"/>
  <c r="B61" i="2" l="1"/>
  <c r="D60" i="2"/>
  <c r="E60" i="2" s="1"/>
  <c r="G59" i="1"/>
  <c r="F59" i="1"/>
  <c r="H59" i="1"/>
  <c r="B61" i="1"/>
  <c r="D60" i="1"/>
  <c r="B62" i="2" l="1"/>
  <c r="D61" i="2"/>
  <c r="E61" i="2" s="1"/>
  <c r="D61" i="1"/>
  <c r="B62" i="1"/>
  <c r="F60" i="1"/>
  <c r="H60" i="1"/>
  <c r="G60" i="1"/>
  <c r="B63" i="2" l="1"/>
  <c r="D62" i="2"/>
  <c r="E62" i="2" s="1"/>
  <c r="B63" i="1"/>
  <c r="D62" i="1"/>
  <c r="G61" i="1"/>
  <c r="H61" i="1"/>
  <c r="F61" i="1"/>
  <c r="B64" i="2" l="1"/>
  <c r="D63" i="2"/>
  <c r="E63" i="2" s="1"/>
  <c r="F62" i="1"/>
  <c r="H62" i="1"/>
  <c r="G62" i="1"/>
  <c r="B64" i="1"/>
  <c r="D63" i="1"/>
  <c r="B65" i="2" l="1"/>
  <c r="D64" i="2"/>
  <c r="E64" i="2" s="1"/>
  <c r="H63" i="1"/>
  <c r="F63" i="1"/>
  <c r="G63" i="1"/>
  <c r="D64" i="1"/>
  <c r="B65" i="1"/>
  <c r="D65" i="2" l="1"/>
  <c r="E65" i="2" s="1"/>
  <c r="B66" i="2"/>
  <c r="B66" i="1"/>
  <c r="D65" i="1"/>
  <c r="D66" i="2" l="1"/>
  <c r="E66" i="2" s="1"/>
  <c r="B67" i="2"/>
  <c r="B67" i="1"/>
  <c r="D66" i="1"/>
  <c r="D67" i="2" l="1"/>
  <c r="E67" i="2" s="1"/>
  <c r="B68" i="2"/>
  <c r="B68" i="1"/>
  <c r="D67" i="1"/>
  <c r="D68" i="2" l="1"/>
  <c r="E68" i="2" s="1"/>
  <c r="B69" i="2"/>
  <c r="D68" i="1"/>
  <c r="B69" i="1"/>
  <c r="B70" i="2" l="1"/>
  <c r="D69" i="2"/>
  <c r="E69" i="2" s="1"/>
  <c r="D69" i="1"/>
  <c r="B70" i="1"/>
  <c r="D70" i="2" l="1"/>
  <c r="E70" i="2" s="1"/>
  <c r="B71" i="2"/>
  <c r="D70" i="1"/>
  <c r="B71" i="1"/>
  <c r="B72" i="2" l="1"/>
  <c r="D71" i="2"/>
  <c r="E71" i="2" s="1"/>
  <c r="D71" i="1"/>
  <c r="B72" i="1"/>
  <c r="D72" i="2" l="1"/>
  <c r="E72" i="2" s="1"/>
  <c r="B73" i="2"/>
  <c r="D72" i="1"/>
  <c r="B73" i="1"/>
  <c r="B74" i="2" l="1"/>
  <c r="D73" i="2"/>
  <c r="E73" i="2" s="1"/>
  <c r="D73" i="1"/>
  <c r="B74" i="1"/>
  <c r="D74" i="2" l="1"/>
  <c r="E74" i="2" s="1"/>
  <c r="B75" i="2"/>
  <c r="D74" i="1"/>
  <c r="B75" i="1"/>
  <c r="D75" i="2" l="1"/>
  <c r="E75" i="2" s="1"/>
  <c r="B76" i="2"/>
  <c r="D75" i="1"/>
  <c r="B76" i="1"/>
  <c r="B77" i="2" l="1"/>
  <c r="D76" i="2"/>
  <c r="D76" i="1"/>
  <c r="B77" i="1"/>
  <c r="B78" i="2" l="1"/>
  <c r="D77" i="2"/>
  <c r="D77" i="1"/>
  <c r="B78" i="1"/>
  <c r="D78" i="2" l="1"/>
  <c r="B79" i="2"/>
  <c r="D78" i="1"/>
  <c r="B79" i="1"/>
  <c r="B80" i="2" l="1"/>
  <c r="D79" i="2"/>
  <c r="D79" i="1"/>
  <c r="B80" i="1"/>
  <c r="D80" i="2" l="1"/>
  <c r="B81" i="2"/>
  <c r="D80" i="1"/>
  <c r="B81" i="1"/>
  <c r="B82" i="2" l="1"/>
  <c r="D81" i="2"/>
  <c r="D81" i="1"/>
  <c r="B82" i="1"/>
  <c r="D82" i="2" l="1"/>
  <c r="B83" i="2"/>
  <c r="D82" i="1"/>
  <c r="B83" i="1"/>
  <c r="B84" i="2" l="1"/>
  <c r="D83" i="2"/>
  <c r="D83" i="1"/>
  <c r="B84" i="1"/>
  <c r="D84" i="2" l="1"/>
  <c r="B85" i="2"/>
  <c r="D84" i="1"/>
  <c r="B85" i="1"/>
  <c r="B86" i="2" l="1"/>
  <c r="D85" i="2"/>
  <c r="D85" i="1"/>
  <c r="B86" i="1"/>
  <c r="D86" i="2" l="1"/>
  <c r="B87" i="2"/>
  <c r="D86" i="1"/>
  <c r="B87" i="1"/>
  <c r="B88" i="2" l="1"/>
  <c r="D87" i="2"/>
  <c r="D87" i="1"/>
  <c r="B88" i="1"/>
  <c r="D88" i="2" l="1"/>
  <c r="B89" i="2"/>
  <c r="D88" i="1"/>
  <c r="B89" i="1"/>
  <c r="B90" i="2" l="1"/>
  <c r="D89" i="2"/>
  <c r="D89" i="1"/>
  <c r="B90" i="1"/>
  <c r="D90" i="2" l="1"/>
  <c r="B91" i="2"/>
  <c r="D90" i="1"/>
  <c r="B91" i="1"/>
  <c r="D91" i="2" l="1"/>
  <c r="B92" i="2"/>
  <c r="D91" i="1"/>
  <c r="B92" i="1"/>
  <c r="D92" i="2" l="1"/>
  <c r="B93" i="2"/>
  <c r="D93" i="2" s="1"/>
  <c r="B93" i="1"/>
  <c r="D93" i="1" s="1"/>
  <c r="D92" i="1"/>
</calcChain>
</file>

<file path=xl/sharedStrings.xml><?xml version="1.0" encoding="utf-8"?>
<sst xmlns="http://schemas.openxmlformats.org/spreadsheetml/2006/main" count="167" uniqueCount="107">
  <si>
    <t>Day</t>
  </si>
  <si>
    <t>Balance</t>
  </si>
  <si>
    <t>Daily % Growth</t>
  </si>
  <si>
    <t>Daily Profit Goal</t>
  </si>
  <si>
    <t>Deposit:</t>
  </si>
  <si>
    <t>TP:</t>
  </si>
  <si>
    <r>
      <t xml:space="preserve">  ^   for more than one trade </t>
    </r>
    <r>
      <rPr>
        <b/>
        <sz val="11"/>
        <color theme="1"/>
        <rFont val="Times New Roman"/>
        <family val="1"/>
      </rPr>
      <t>divide</t>
    </r>
    <r>
      <rPr>
        <sz val="10"/>
        <color theme="1"/>
        <rFont val="Times New Roman"/>
        <family val="1"/>
      </rPr>
      <t xml:space="preserve"> lot size by </t>
    </r>
    <r>
      <rPr>
        <b/>
        <sz val="11"/>
        <color theme="1"/>
        <rFont val="Times New Roman"/>
        <family val="1"/>
      </rPr>
      <t>#</t>
    </r>
    <r>
      <rPr>
        <sz val="10"/>
        <color theme="1"/>
        <rFont val="Times New Roman"/>
        <family val="1"/>
      </rPr>
      <t xml:space="preserve"> of desired daily trades</t>
    </r>
  </si>
  <si>
    <t>SL:</t>
  </si>
  <si>
    <t>15-20</t>
  </si>
  <si>
    <t>20-25</t>
  </si>
  <si>
    <t>25-30</t>
  </si>
  <si>
    <t>&lt;-- MT4 measures MICROpips so add a zero onto trailing SL</t>
  </si>
  <si>
    <t>Personal Goals:</t>
  </si>
  <si>
    <t>Daily</t>
  </si>
  <si>
    <t xml:space="preserve">Weekly </t>
  </si>
  <si>
    <t>Monthly</t>
  </si>
  <si>
    <t>Yearly</t>
  </si>
  <si>
    <t>Job Income Equivalent</t>
  </si>
  <si>
    <t>40hr/week @12.50/hr</t>
  </si>
  <si>
    <t>40hr/week @31.25/hr</t>
  </si>
  <si>
    <t>40hr/week @62.50/hr</t>
  </si>
  <si>
    <t>40hr/week @81.25/hr</t>
  </si>
  <si>
    <t>40hr/week @93.75/hr</t>
  </si>
  <si>
    <t>40hr/week @125.00/hr</t>
  </si>
  <si>
    <t>40hr/week @187.50/hr</t>
  </si>
  <si>
    <t>40hr/week @250.00/hr</t>
  </si>
  <si>
    <t>30 Days Earnings Calculator:</t>
  </si>
  <si>
    <t>TRADING DAYS</t>
  </si>
  <si>
    <t>GOAL</t>
  </si>
  <si>
    <t>ACTUAL</t>
  </si>
  <si>
    <t>Beginning Balance:</t>
  </si>
  <si>
    <t>Daily Earnings Total:</t>
  </si>
  <si>
    <t>Total Earnings:</t>
  </si>
  <si>
    <t>Day 1</t>
  </si>
  <si>
    <t>Day 2</t>
  </si>
  <si>
    <t>Day 3</t>
  </si>
  <si>
    <t>Day 4</t>
  </si>
  <si>
    <t>Day 5</t>
  </si>
  <si>
    <t>Day 6</t>
  </si>
  <si>
    <t>Week 1  - Total</t>
  </si>
  <si>
    <t>Day 7</t>
  </si>
  <si>
    <t>Day 8</t>
  </si>
  <si>
    <t>Day 9</t>
  </si>
  <si>
    <t>Tips:</t>
  </si>
  <si>
    <t>Day 10</t>
  </si>
  <si>
    <t>1) 4hr Candles: 5am, 9am, 1pm, 5pm, 9pm, 1am</t>
  </si>
  <si>
    <t>Day 11</t>
  </si>
  <si>
    <t>Week 2 - Total</t>
  </si>
  <si>
    <t>2) Check the News</t>
  </si>
  <si>
    <t>Day 12</t>
  </si>
  <si>
    <t>Day 13</t>
  </si>
  <si>
    <t>4) Trade With the Trend</t>
  </si>
  <si>
    <t>Day 14</t>
  </si>
  <si>
    <t>Day 15</t>
  </si>
  <si>
    <t>Day 16</t>
  </si>
  <si>
    <t>Week 3 - Total</t>
  </si>
  <si>
    <t>Day 17</t>
  </si>
  <si>
    <t>Day 18</t>
  </si>
  <si>
    <t>Day 19</t>
  </si>
  <si>
    <t>Day 20</t>
  </si>
  <si>
    <t>Day 21</t>
  </si>
  <si>
    <t>Week 4 - Total</t>
  </si>
  <si>
    <t>Day 22</t>
  </si>
  <si>
    <t>Day 23</t>
  </si>
  <si>
    <t>Day 24</t>
  </si>
  <si>
    <t>Day 25</t>
  </si>
  <si>
    <t>Day 26</t>
  </si>
  <si>
    <t>Week 5 - Total</t>
  </si>
  <si>
    <t>Day 27</t>
  </si>
  <si>
    <t>Day 28</t>
  </si>
  <si>
    <t>Day 29</t>
  </si>
  <si>
    <t>Day 30</t>
  </si>
  <si>
    <t>Day 31</t>
  </si>
  <si>
    <t>Week 6 - Total</t>
  </si>
  <si>
    <t>Total</t>
  </si>
  <si>
    <r>
      <t xml:space="preserve">Necessary Lot Size Based On </t>
    </r>
    <r>
      <rPr>
        <b/>
        <i/>
        <u/>
        <sz val="12"/>
        <color theme="1"/>
        <rFont val="Times New Roman"/>
        <family val="1"/>
      </rPr>
      <t>ONE</t>
    </r>
    <r>
      <rPr>
        <b/>
        <sz val="12"/>
        <color theme="1"/>
        <rFont val="Times New Roman"/>
        <family val="1"/>
      </rPr>
      <t xml:space="preserve"> Trade Per Day or Split Lot Size Using More Than One Trade Set-Up</t>
    </r>
  </si>
  <si>
    <t>2) Use this with Bounceback</t>
  </si>
  <si>
    <t>3)Remain Consistent for 90 Trading Days</t>
  </si>
  <si>
    <t>5) Keep plugged into the training sessions</t>
  </si>
  <si>
    <t>1) Close/Break, Retest/Rejection *Entry*</t>
  </si>
  <si>
    <t>3) Patience (Hold Composure)</t>
  </si>
  <si>
    <t>4) Put SP at 10% Growth to maintain Percentage</t>
  </si>
  <si>
    <t>5) *Take Notes Per Trade*</t>
  </si>
  <si>
    <t>Comment</t>
  </si>
  <si>
    <t>Exit Reason</t>
  </si>
  <si>
    <t>Entry Reason</t>
  </si>
  <si>
    <t>Profit/Loss</t>
  </si>
  <si>
    <t>Pips</t>
  </si>
  <si>
    <t>Lot Size</t>
  </si>
  <si>
    <t>Date Closed</t>
  </si>
  <si>
    <t>Time Closed</t>
  </si>
  <si>
    <t>Date Open</t>
  </si>
  <si>
    <t>Time Opened</t>
  </si>
  <si>
    <t>Pair</t>
  </si>
  <si>
    <t>Expected Loss:</t>
  </si>
  <si>
    <t>3) Estimated no. of pips for drawdown</t>
  </si>
  <si>
    <t>2) Enter % to risk</t>
  </si>
  <si>
    <t>1) Enter Equity:</t>
  </si>
  <si>
    <t>Lots size to enter:</t>
  </si>
  <si>
    <t>No. of trades:</t>
  </si>
  <si>
    <t>40 Pips</t>
  </si>
  <si>
    <t>______</t>
  </si>
  <si>
    <t>PROFIT</t>
  </si>
  <si>
    <t>LOSS</t>
  </si>
  <si>
    <t>MT4 Price Opened</t>
  </si>
  <si>
    <t>MT4 Price Closed</t>
  </si>
  <si>
    <t>Position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</si>
</sst>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[$-F400]h:mm:ss\ AM/PM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medium">
        <color theme="0" tint="-0.14999847407452621"/>
      </bottom>
      <diagonal/>
    </border>
    <border>
      <left style="thin">
        <color auto="1"/>
      </left>
      <right/>
      <top/>
      <bottom style="medium">
        <color theme="0" tint="-0.14999847407452621"/>
      </bottom>
      <diagonal/>
    </border>
    <border>
      <left/>
      <right style="thin">
        <color auto="1"/>
      </right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auto="1"/>
      </left>
      <right style="thin">
        <color auto="1"/>
      </right>
      <top style="medium">
        <color theme="0" tint="-0.14999847407452621"/>
      </top>
      <bottom/>
      <diagonal/>
    </border>
    <border>
      <left style="thin">
        <color auto="1"/>
      </left>
      <right/>
      <top style="medium">
        <color theme="0" tint="-0.14999847407452621"/>
      </top>
      <bottom/>
      <diagonal/>
    </border>
    <border>
      <left/>
      <right style="thin">
        <color auto="1"/>
      </right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22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8" fillId="0" borderId="0" xfId="0" applyFont="1"/>
    <xf numFmtId="0" fontId="0" fillId="0" borderId="0" xfId="0" applyFill="1"/>
    <xf numFmtId="0" fontId="8" fillId="0" borderId="0" xfId="0" applyFont="1" applyFill="1"/>
    <xf numFmtId="164" fontId="8" fillId="0" borderId="0" xfId="0" applyNumberFormat="1" applyFont="1" applyFill="1"/>
    <xf numFmtId="0" fontId="8" fillId="11" borderId="4" xfId="0" applyFont="1" applyFill="1" applyBorder="1"/>
    <xf numFmtId="0" fontId="8" fillId="11" borderId="5" xfId="0" applyFont="1" applyFill="1" applyBorder="1"/>
    <xf numFmtId="0" fontId="7" fillId="11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16" fontId="0" fillId="11" borderId="9" xfId="0" applyNumberForma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6" fillId="11" borderId="9" xfId="0" applyFont="1" applyFill="1" applyBorder="1" applyAlignment="1"/>
    <xf numFmtId="0" fontId="6" fillId="11" borderId="9" xfId="0" applyFont="1" applyFill="1" applyBorder="1"/>
    <xf numFmtId="0" fontId="6" fillId="11" borderId="10" xfId="0" applyFont="1" applyFill="1" applyBorder="1" applyAlignment="1">
      <alignment horizontal="center"/>
    </xf>
    <xf numFmtId="0" fontId="0" fillId="10" borderId="9" xfId="0" applyFill="1" applyBorder="1"/>
    <xf numFmtId="164" fontId="11" fillId="13" borderId="10" xfId="0" applyNumberFormat="1" applyFont="1" applyFill="1" applyBorder="1"/>
    <xf numFmtId="164" fontId="11" fillId="13" borderId="12" xfId="0" applyNumberFormat="1" applyFont="1" applyFill="1" applyBorder="1"/>
    <xf numFmtId="164" fontId="11" fillId="13" borderId="13" xfId="0" applyNumberFormat="1" applyFont="1" applyFill="1" applyBorder="1"/>
    <xf numFmtId="164" fontId="11" fillId="12" borderId="12" xfId="0" applyNumberFormat="1" applyFont="1" applyFill="1" applyBorder="1"/>
    <xf numFmtId="164" fontId="11" fillId="12" borderId="13" xfId="0" applyNumberFormat="1" applyFont="1" applyFill="1" applyBorder="1"/>
    <xf numFmtId="164" fontId="8" fillId="3" borderId="2" xfId="0" applyNumberFormat="1" applyFont="1" applyFill="1" applyBorder="1"/>
    <xf numFmtId="164" fontId="8" fillId="4" borderId="2" xfId="1" applyNumberFormat="1" applyFont="1" applyFill="1" applyBorder="1"/>
    <xf numFmtId="164" fontId="0" fillId="5" borderId="2" xfId="0" applyNumberFormat="1" applyFill="1" applyBorder="1"/>
    <xf numFmtId="0" fontId="7" fillId="11" borderId="12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right"/>
    </xf>
    <xf numFmtId="0" fontId="8" fillId="11" borderId="14" xfId="0" applyFont="1" applyFill="1" applyBorder="1" applyAlignment="1">
      <alignment horizontal="center"/>
    </xf>
    <xf numFmtId="4" fontId="7" fillId="11" borderId="12" xfId="0" applyNumberFormat="1" applyFont="1" applyFill="1" applyBorder="1" applyAlignment="1">
      <alignment horizontal="center"/>
    </xf>
    <xf numFmtId="164" fontId="8" fillId="11" borderId="13" xfId="0" applyNumberFormat="1" applyFont="1" applyFill="1" applyBorder="1" applyAlignment="1">
      <alignment horizontal="center"/>
    </xf>
    <xf numFmtId="9" fontId="7" fillId="11" borderId="12" xfId="0" applyNumberFormat="1" applyFont="1" applyFill="1" applyBorder="1" applyAlignment="1">
      <alignment horizontal="center"/>
    </xf>
    <xf numFmtId="10" fontId="8" fillId="11" borderId="13" xfId="0" applyNumberFormat="1" applyFont="1" applyFill="1" applyBorder="1" applyAlignment="1">
      <alignment horizontal="center"/>
    </xf>
    <xf numFmtId="0" fontId="0" fillId="11" borderId="14" xfId="0" applyFill="1" applyBorder="1"/>
    <xf numFmtId="0" fontId="0" fillId="11" borderId="13" xfId="0" applyFill="1" applyBorder="1"/>
    <xf numFmtId="0" fontId="8" fillId="11" borderId="14" xfId="0" applyFont="1" applyFill="1" applyBorder="1"/>
    <xf numFmtId="0" fontId="5" fillId="9" borderId="12" xfId="0" applyFont="1" applyFill="1" applyBorder="1"/>
    <xf numFmtId="0" fontId="5" fillId="9" borderId="13" xfId="0" applyFont="1" applyFill="1" applyBorder="1"/>
    <xf numFmtId="0" fontId="5" fillId="9" borderId="14" xfId="0" applyFont="1" applyFill="1" applyBorder="1"/>
    <xf numFmtId="0" fontId="8" fillId="8" borderId="2" xfId="0" applyFont="1" applyFill="1" applyBorder="1"/>
    <xf numFmtId="0" fontId="8" fillId="7" borderId="2" xfId="0" applyFont="1" applyFill="1" applyBorder="1"/>
    <xf numFmtId="164" fontId="11" fillId="13" borderId="6" xfId="0" applyNumberFormat="1" applyFont="1" applyFill="1" applyBorder="1"/>
    <xf numFmtId="0" fontId="8" fillId="6" borderId="2" xfId="0" applyFont="1" applyFill="1" applyBorder="1"/>
    <xf numFmtId="0" fontId="13" fillId="6" borderId="11" xfId="0" applyFont="1" applyFill="1" applyBorder="1"/>
    <xf numFmtId="0" fontId="7" fillId="6" borderId="2" xfId="0" applyFont="1" applyFill="1" applyBorder="1"/>
    <xf numFmtId="0" fontId="0" fillId="6" borderId="2" xfId="0" applyFill="1" applyBorder="1"/>
    <xf numFmtId="0" fontId="0" fillId="7" borderId="13" xfId="0" applyFill="1" applyBorder="1"/>
    <xf numFmtId="0" fontId="0" fillId="7" borderId="14" xfId="0" applyFill="1" applyBorder="1"/>
    <xf numFmtId="6" fontId="8" fillId="7" borderId="13" xfId="0" applyNumberFormat="1" applyFont="1" applyFill="1" applyBorder="1"/>
    <xf numFmtId="6" fontId="0" fillId="7" borderId="13" xfId="0" applyNumberFormat="1" applyFill="1" applyBorder="1"/>
    <xf numFmtId="0" fontId="11" fillId="7" borderId="13" xfId="0" applyFont="1" applyFill="1" applyBorder="1"/>
    <xf numFmtId="6" fontId="8" fillId="7" borderId="14" xfId="0" applyNumberFormat="1" applyFont="1" applyFill="1" applyBorder="1"/>
    <xf numFmtId="6" fontId="0" fillId="7" borderId="14" xfId="0" applyNumberFormat="1" applyFill="1" applyBorder="1"/>
    <xf numFmtId="0" fontId="14" fillId="0" borderId="0" xfId="0" applyFont="1"/>
    <xf numFmtId="0" fontId="15" fillId="0" borderId="0" xfId="0" applyFont="1"/>
    <xf numFmtId="0" fontId="8" fillId="8" borderId="16" xfId="0" applyFont="1" applyFill="1" applyBorder="1"/>
    <xf numFmtId="164" fontId="8" fillId="2" borderId="14" xfId="0" applyNumberFormat="1" applyFont="1" applyFill="1" applyBorder="1"/>
    <xf numFmtId="164" fontId="11" fillId="12" borderId="10" xfId="0" applyNumberFormat="1" applyFont="1" applyFill="1" applyBorder="1"/>
    <xf numFmtId="0" fontId="8" fillId="6" borderId="14" xfId="0" applyFont="1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8" xfId="0" applyFill="1" applyBorder="1"/>
    <xf numFmtId="0" fontId="0" fillId="10" borderId="10" xfId="0" applyFill="1" applyBorder="1"/>
    <xf numFmtId="0" fontId="14" fillId="10" borderId="12" xfId="0" applyFont="1" applyFill="1" applyBorder="1"/>
    <xf numFmtId="0" fontId="12" fillId="10" borderId="11" xfId="0" applyFont="1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11" xfId="0" applyFill="1" applyBorder="1"/>
    <xf numFmtId="4" fontId="16" fillId="11" borderId="14" xfId="0" applyNumberFormat="1" applyFont="1" applyFill="1" applyBorder="1"/>
    <xf numFmtId="0" fontId="3" fillId="6" borderId="2" xfId="0" applyFont="1" applyFill="1" applyBorder="1"/>
    <xf numFmtId="0" fontId="18" fillId="0" borderId="13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164" fontId="19" fillId="0" borderId="3" xfId="0" applyNumberFormat="1" applyFont="1" applyFill="1" applyBorder="1" applyAlignment="1">
      <alignment horizontal="center"/>
    </xf>
    <xf numFmtId="10" fontId="19" fillId="0" borderId="12" xfId="0" applyNumberFormat="1" applyFont="1" applyFill="1" applyBorder="1" applyAlignment="1">
      <alignment horizontal="center"/>
    </xf>
    <xf numFmtId="164" fontId="19" fillId="0" borderId="5" xfId="0" applyNumberFormat="1" applyFont="1" applyFill="1" applyBorder="1" applyAlignment="1">
      <alignment horizontal="center"/>
    </xf>
    <xf numFmtId="0" fontId="19" fillId="0" borderId="4" xfId="0" applyFont="1" applyFill="1" applyBorder="1"/>
    <xf numFmtId="4" fontId="19" fillId="0" borderId="12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164" fontId="19" fillId="0" borderId="6" xfId="0" applyNumberFormat="1" applyFont="1" applyFill="1" applyBorder="1" applyAlignment="1">
      <alignment horizontal="center"/>
    </xf>
    <xf numFmtId="10" fontId="19" fillId="0" borderId="13" xfId="0" applyNumberFormat="1" applyFont="1" applyFill="1" applyBorder="1" applyAlignment="1">
      <alignment horizontal="center"/>
    </xf>
    <xf numFmtId="164" fontId="19" fillId="0" borderId="7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19" fillId="0" borderId="1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14" xfId="0" applyFont="1" applyFill="1" applyBorder="1" applyAlignment="1">
      <alignment horizontal="center"/>
    </xf>
    <xf numFmtId="164" fontId="19" fillId="0" borderId="8" xfId="0" applyNumberFormat="1" applyFont="1" applyFill="1" applyBorder="1" applyAlignment="1">
      <alignment horizontal="center"/>
    </xf>
    <xf numFmtId="10" fontId="19" fillId="0" borderId="14" xfId="0" applyNumberFormat="1" applyFont="1" applyFill="1" applyBorder="1" applyAlignment="1">
      <alignment horizontal="center"/>
    </xf>
    <xf numFmtId="164" fontId="19" fillId="0" borderId="10" xfId="0" applyNumberFormat="1" applyFont="1" applyFill="1" applyBorder="1" applyAlignment="1">
      <alignment horizontal="center"/>
    </xf>
    <xf numFmtId="0" fontId="20" fillId="0" borderId="9" xfId="0" applyFont="1" applyFill="1" applyBorder="1"/>
    <xf numFmtId="4" fontId="19" fillId="0" borderId="14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64" fontId="19" fillId="0" borderId="2" xfId="0" applyNumberFormat="1" applyFont="1" applyFill="1" applyBorder="1" applyAlignment="1">
      <alignment horizontal="center"/>
    </xf>
    <xf numFmtId="10" fontId="19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5" fontId="0" fillId="0" borderId="0" xfId="0" applyNumberFormat="1"/>
    <xf numFmtId="0" fontId="7" fillId="11" borderId="4" xfId="0" applyFont="1" applyFill="1" applyBorder="1" applyAlignment="1"/>
    <xf numFmtId="0" fontId="0" fillId="6" borderId="11" xfId="0" applyFill="1" applyBorder="1"/>
    <xf numFmtId="164" fontId="0" fillId="5" borderId="11" xfId="0" applyNumberFormat="1" applyFill="1" applyBorder="1"/>
    <xf numFmtId="0" fontId="14" fillId="14" borderId="17" xfId="0" applyFont="1" applyFill="1" applyBorder="1"/>
    <xf numFmtId="0" fontId="0" fillId="14" borderId="17" xfId="0" applyFill="1" applyBorder="1"/>
    <xf numFmtId="0" fontId="3" fillId="14" borderId="17" xfId="0" applyFont="1" applyFill="1" applyBorder="1"/>
    <xf numFmtId="44" fontId="0" fillId="14" borderId="17" xfId="0" applyNumberFormat="1" applyFill="1" applyBorder="1"/>
    <xf numFmtId="0" fontId="3" fillId="14" borderId="17" xfId="0" applyFont="1" applyFill="1" applyBorder="1" applyAlignment="1">
      <alignment horizontal="right"/>
    </xf>
    <xf numFmtId="164" fontId="0" fillId="14" borderId="17" xfId="0" applyNumberFormat="1" applyFill="1" applyBorder="1"/>
    <xf numFmtId="0" fontId="0" fillId="14" borderId="17" xfId="0" applyFill="1" applyBorder="1" applyAlignment="1">
      <alignment horizontal="center"/>
    </xf>
    <xf numFmtId="49" fontId="0" fillId="14" borderId="17" xfId="0" applyNumberFormat="1" applyFill="1" applyBorder="1"/>
    <xf numFmtId="44" fontId="0" fillId="14" borderId="17" xfId="1" applyFont="1" applyFill="1" applyBorder="1"/>
    <xf numFmtId="0" fontId="19" fillId="0" borderId="22" xfId="0" applyFont="1" applyFill="1" applyBorder="1" applyAlignment="1">
      <alignment horizontal="center"/>
    </xf>
    <xf numFmtId="164" fontId="19" fillId="0" borderId="23" xfId="0" applyNumberFormat="1" applyFont="1" applyFill="1" applyBorder="1" applyAlignment="1">
      <alignment horizontal="center"/>
    </xf>
    <xf numFmtId="10" fontId="19" fillId="0" borderId="22" xfId="0" applyNumberFormat="1" applyFont="1" applyFill="1" applyBorder="1" applyAlignment="1">
      <alignment horizontal="center"/>
    </xf>
    <xf numFmtId="164" fontId="19" fillId="0" borderId="24" xfId="0" applyNumberFormat="1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4" fontId="19" fillId="0" borderId="22" xfId="0" applyNumberFormat="1" applyFont="1" applyFill="1" applyBorder="1" applyAlignment="1">
      <alignment horizontal="center"/>
    </xf>
    <xf numFmtId="0" fontId="19" fillId="0" borderId="25" xfId="0" applyFont="1" applyFill="1" applyBorder="1"/>
    <xf numFmtId="0" fontId="20" fillId="15" borderId="18" xfId="0" applyFont="1" applyFill="1" applyBorder="1" applyAlignment="1">
      <alignment horizontal="center"/>
    </xf>
    <xf numFmtId="164" fontId="19" fillId="15" borderId="19" xfId="0" applyNumberFormat="1" applyFont="1" applyFill="1" applyBorder="1" applyAlignment="1">
      <alignment horizontal="center"/>
    </xf>
    <xf numFmtId="10" fontId="19" fillId="15" borderId="18" xfId="0" applyNumberFormat="1" applyFont="1" applyFill="1" applyBorder="1" applyAlignment="1">
      <alignment horizontal="center"/>
    </xf>
    <xf numFmtId="164" fontId="19" fillId="15" borderId="20" xfId="0" applyNumberFormat="1" applyFont="1" applyFill="1" applyBorder="1" applyAlignment="1">
      <alignment horizontal="center"/>
    </xf>
    <xf numFmtId="0" fontId="20" fillId="15" borderId="21" xfId="0" applyFont="1" applyFill="1" applyBorder="1"/>
    <xf numFmtId="4" fontId="19" fillId="15" borderId="18" xfId="0" applyNumberFormat="1" applyFont="1" applyFill="1" applyBorder="1" applyAlignment="1">
      <alignment horizontal="center"/>
    </xf>
    <xf numFmtId="0" fontId="19" fillId="15" borderId="18" xfId="0" applyFont="1" applyFill="1" applyBorder="1" applyAlignment="1">
      <alignment horizontal="center"/>
    </xf>
    <xf numFmtId="0" fontId="19" fillId="15" borderId="21" xfId="0" applyFont="1" applyFill="1" applyBorder="1" applyAlignment="1">
      <alignment horizontal="center"/>
    </xf>
    <xf numFmtId="0" fontId="19" fillId="15" borderId="21" xfId="0" applyFont="1" applyFill="1" applyBorder="1"/>
    <xf numFmtId="0" fontId="8" fillId="16" borderId="1" xfId="0" applyFont="1" applyFill="1" applyBorder="1" applyAlignment="1">
      <alignment horizontal="center"/>
    </xf>
    <xf numFmtId="0" fontId="2" fillId="10" borderId="11" xfId="0" applyFont="1" applyFill="1" applyBorder="1"/>
    <xf numFmtId="0" fontId="22" fillId="0" borderId="0" xfId="2"/>
    <xf numFmtId="14" fontId="23" fillId="0" borderId="0" xfId="2" applyNumberFormat="1" applyFont="1"/>
    <xf numFmtId="165" fontId="23" fillId="0" borderId="0" xfId="2" applyNumberFormat="1" applyFont="1"/>
    <xf numFmtId="0" fontId="23" fillId="0" borderId="0" xfId="2" applyFont="1"/>
    <xf numFmtId="0" fontId="23" fillId="0" borderId="0" xfId="2" applyFont="1" applyAlignment="1">
      <alignment wrapText="1"/>
    </xf>
    <xf numFmtId="0" fontId="24" fillId="0" borderId="0" xfId="2" applyFont="1" applyAlignment="1">
      <alignment horizontal="center" vertical="center"/>
    </xf>
    <xf numFmtId="1" fontId="23" fillId="0" borderId="0" xfId="2" applyNumberFormat="1" applyFont="1" applyAlignment="1">
      <alignment horizontal="center" vertical="center"/>
    </xf>
    <xf numFmtId="2" fontId="23" fillId="0" borderId="0" xfId="2" applyNumberFormat="1" applyFont="1" applyAlignment="1">
      <alignment horizontal="center" vertical="center"/>
    </xf>
    <xf numFmtId="14" fontId="23" fillId="0" borderId="0" xfId="2" applyNumberFormat="1" applyFont="1" applyAlignment="1">
      <alignment horizontal="center" vertical="center"/>
    </xf>
    <xf numFmtId="165" fontId="23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top" wrapText="1"/>
    </xf>
    <xf numFmtId="0" fontId="3" fillId="0" borderId="0" xfId="0" applyFont="1"/>
    <xf numFmtId="0" fontId="0" fillId="0" borderId="26" xfId="0" applyBorder="1"/>
    <xf numFmtId="0" fontId="0" fillId="0" borderId="27" xfId="0" applyBorder="1"/>
    <xf numFmtId="164" fontId="25" fillId="14" borderId="27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164" fontId="26" fillId="0" borderId="27" xfId="0" applyNumberFormat="1" applyFont="1" applyBorder="1" applyAlignment="1">
      <alignment horizontal="center"/>
    </xf>
    <xf numFmtId="0" fontId="0" fillId="0" borderId="28" xfId="0" applyBorder="1"/>
    <xf numFmtId="2" fontId="27" fillId="17" borderId="29" xfId="0" applyNumberFormat="1" applyFont="1" applyFill="1" applyBorder="1" applyAlignment="1">
      <alignment horizontal="center" vertical="center"/>
    </xf>
    <xf numFmtId="3" fontId="28" fillId="16" borderId="2" xfId="0" applyNumberFormat="1" applyFont="1" applyFill="1" applyBorder="1" applyAlignment="1">
      <alignment horizontal="center" vertical="center"/>
    </xf>
    <xf numFmtId="9" fontId="28" fillId="17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0" fillId="17" borderId="2" xfId="0" applyNumberFormat="1" applyFill="1" applyBorder="1" applyAlignment="1">
      <alignment horizontal="center" vertical="center"/>
    </xf>
    <xf numFmtId="0" fontId="3" fillId="15" borderId="30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/>
    <xf numFmtId="3" fontId="30" fillId="18" borderId="33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top"/>
    </xf>
    <xf numFmtId="9" fontId="0" fillId="0" borderId="32" xfId="0" applyNumberFormat="1" applyBorder="1" applyAlignment="1">
      <alignment horizontal="center"/>
    </xf>
    <xf numFmtId="0" fontId="0" fillId="0" borderId="34" xfId="0" applyBorder="1"/>
    <xf numFmtId="0" fontId="21" fillId="0" borderId="0" xfId="2" applyFont="1" applyAlignment="1">
      <alignment horizontal="center" vertical="center"/>
    </xf>
    <xf numFmtId="2" fontId="0" fillId="0" borderId="0" xfId="0" applyNumberFormat="1" applyFill="1"/>
    <xf numFmtId="0" fontId="21" fillId="0" borderId="0" xfId="2" applyFont="1"/>
    <xf numFmtId="2" fontId="21" fillId="0" borderId="0" xfId="2" applyNumberFormat="1" applyFont="1"/>
    <xf numFmtId="2" fontId="22" fillId="0" borderId="0" xfId="2" applyNumberFormat="1"/>
    <xf numFmtId="0" fontId="6" fillId="11" borderId="0" xfId="0" applyFont="1" applyFill="1" applyBorder="1" applyAlignment="1">
      <alignment horizontal="left"/>
    </xf>
    <xf numFmtId="0" fontId="6" fillId="11" borderId="7" xfId="0" applyFont="1" applyFill="1" applyBorder="1" applyAlignment="1">
      <alignment horizontal="left"/>
    </xf>
    <xf numFmtId="0" fontId="7" fillId="11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7">
    <dxf>
      <numFmt numFmtId="2" formatCode="0.00"/>
    </dxf>
    <dxf>
      <numFmt numFmtId="2" formatCode="0.00"/>
    </dxf>
    <dxf>
      <fill>
        <patternFill patternType="solid">
          <fgColor rgb="FF0BF043"/>
          <bgColor rgb="FF0BF04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 defaultTableStyle="TableStyleMedium9" defaultPivotStyle="PivotStyleLight16">
    <tableStyle name="Journal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colors>
    <mruColors>
      <color rgb="FF051E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355600</xdr:colOff>
      <xdr:row>5</xdr:row>
      <xdr:rowOff>127000</xdr:rowOff>
    </xdr:from>
    <xdr:ext cx="4572000" cy="4572000"/>
    <xdr:pic>
      <xdr:nvPicPr>
        <xdr:cNvPr id="2" name="Picture 1">
          <a:extLst>
            <a:ext uri="{FF2B5EF4-FFF2-40B4-BE49-F238E27FC236}">
              <a16:creationId xmlns:a16="http://schemas.microsoft.com/office/drawing/2014/main" id="{AC0BD644-2155-8B45-9E89-D3FD9C7F1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1800" y="1079500"/>
          <a:ext cx="4572000" cy="45720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N11">
  <tableColumns count="14">
    <tableColumn id="1" xr3:uid="{00000000-0010-0000-0000-000001000000}" name="Pair"/>
    <tableColumn id="2" xr3:uid="{00000000-0010-0000-0000-000002000000}" name="Position Type"/>
    <tableColumn id="3" xr3:uid="{00000000-0010-0000-0000-000003000000}" name="Time Opened"/>
    <tableColumn id="4" xr3:uid="{00000000-0010-0000-0000-000004000000}" name="MT4 Price Opened" dataDxfId="1"/>
    <tableColumn id="5" xr3:uid="{00000000-0010-0000-0000-000005000000}" name="Date Open"/>
    <tableColumn id="6" xr3:uid="{00000000-0010-0000-0000-000006000000}" name="Time Closed"/>
    <tableColumn id="7" xr3:uid="{00000000-0010-0000-0000-000007000000}" name="MT4 Price Closed" dataDxfId="0"/>
    <tableColumn id="8" xr3:uid="{00000000-0010-0000-0000-000008000000}" name="Date Closed"/>
    <tableColumn id="9" xr3:uid="{00000000-0010-0000-0000-000009000000}" name="Lot Size"/>
    <tableColumn id="10" xr3:uid="{00000000-0010-0000-0000-00000A000000}" name="Pips"/>
    <tableColumn id="11" xr3:uid="{00000000-0010-0000-0000-00000B000000}" name="Profit/Loss"/>
    <tableColumn id="12" xr3:uid="{00000000-0010-0000-0000-00000C000000}" name="Entry Reason"/>
    <tableColumn id="13" xr3:uid="{00000000-0010-0000-0000-00000D000000}" name="Exit Reason"/>
    <tableColumn id="14" xr3:uid="{00000000-0010-0000-0000-00000E000000}" name="Comment"/>
  </tableColumns>
  <tableStyleInfo name="Journal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T101"/>
  <sheetViews>
    <sheetView topLeftCell="F11" workbookViewId="0">
      <selection activeCell="L19" sqref="L19"/>
    </sheetView>
  </sheetViews>
  <sheetFormatPr baseColWidth="10" defaultColWidth="8.83203125" defaultRowHeight="15" x14ac:dyDescent="0.2"/>
  <cols>
    <col min="2" max="2" width="27.1640625" style="2" customWidth="1"/>
    <col min="3" max="3" width="20.83203125" customWidth="1"/>
    <col min="4" max="4" width="23.6640625" customWidth="1"/>
    <col min="5" max="5" width="5.6640625" customWidth="1"/>
    <col min="6" max="6" width="15.5" customWidth="1"/>
    <col min="7" max="7" width="12.1640625" customWidth="1"/>
    <col min="8" max="8" width="13.1640625" customWidth="1"/>
    <col min="10" max="10" width="21.6640625" customWidth="1"/>
    <col min="11" max="11" width="19.33203125" customWidth="1"/>
    <col min="12" max="12" width="17.6640625" customWidth="1"/>
    <col min="13" max="13" width="20.33203125" customWidth="1"/>
    <col min="14" max="14" width="29.33203125" customWidth="1"/>
    <col min="15" max="15" width="16.5" customWidth="1"/>
    <col min="16" max="16" width="20.6640625" bestFit="1" customWidth="1"/>
    <col min="17" max="17" width="14.5" customWidth="1"/>
    <col min="18" max="18" width="30.33203125" customWidth="1"/>
    <col min="19" max="19" width="32.5" customWidth="1"/>
    <col min="20" max="20" width="5.33203125" customWidth="1"/>
  </cols>
  <sheetData>
    <row r="1" spans="1:20" ht="16" x14ac:dyDescent="0.2">
      <c r="A1" s="26" t="s">
        <v>0</v>
      </c>
      <c r="B1" s="29" t="s">
        <v>1</v>
      </c>
      <c r="C1" s="31" t="s">
        <v>2</v>
      </c>
      <c r="D1" s="26" t="s">
        <v>3</v>
      </c>
      <c r="E1" s="98" t="s">
        <v>75</v>
      </c>
      <c r="F1" s="98"/>
      <c r="G1" s="98"/>
      <c r="H1" s="98"/>
      <c r="I1" s="98"/>
      <c r="J1" s="98"/>
      <c r="K1" s="7"/>
      <c r="L1" s="7"/>
      <c r="M1" s="7"/>
      <c r="N1" s="8"/>
    </row>
    <row r="2" spans="1:20" ht="17" thickBot="1" x14ac:dyDescent="0.25">
      <c r="A2" s="27"/>
      <c r="B2" s="30">
        <v>200</v>
      </c>
      <c r="C2" s="32">
        <v>0.08</v>
      </c>
      <c r="D2" s="34"/>
      <c r="E2" s="9" t="s">
        <v>5</v>
      </c>
      <c r="F2" s="126">
        <v>20</v>
      </c>
      <c r="G2" s="10">
        <v>60</v>
      </c>
      <c r="H2" s="10">
        <v>75</v>
      </c>
      <c r="I2" s="165" t="s">
        <v>6</v>
      </c>
      <c r="J2" s="165"/>
      <c r="K2" s="165"/>
      <c r="L2" s="165"/>
      <c r="M2" s="165"/>
      <c r="N2" s="166"/>
    </row>
    <row r="3" spans="1:20" ht="17" thickTop="1" x14ac:dyDescent="0.2">
      <c r="A3" s="28"/>
      <c r="B3" s="68"/>
      <c r="C3" s="33"/>
      <c r="D3" s="35"/>
      <c r="E3" s="11" t="s">
        <v>7</v>
      </c>
      <c r="F3" s="12" t="s">
        <v>8</v>
      </c>
      <c r="G3" s="13" t="s">
        <v>9</v>
      </c>
      <c r="H3" s="13" t="s">
        <v>10</v>
      </c>
      <c r="I3" s="14" t="s">
        <v>11</v>
      </c>
      <c r="J3" s="14"/>
      <c r="K3" s="14"/>
      <c r="L3" s="14"/>
      <c r="M3" s="15"/>
      <c r="N3" s="16"/>
    </row>
    <row r="4" spans="1:20" ht="16" x14ac:dyDescent="0.2">
      <c r="I4" s="3"/>
      <c r="J4" s="3"/>
      <c r="K4" s="3"/>
      <c r="L4" s="3"/>
      <c r="M4" s="3"/>
      <c r="N4" s="3"/>
    </row>
    <row r="5" spans="1:20" ht="18" x14ac:dyDescent="0.2">
      <c r="A5" s="71">
        <v>1</v>
      </c>
      <c r="B5" s="72">
        <f>B2*C2+B2</f>
        <v>216</v>
      </c>
      <c r="C5" s="73">
        <f>$C$2</f>
        <v>0.08</v>
      </c>
      <c r="D5" s="74">
        <f>B5-B2</f>
        <v>16</v>
      </c>
      <c r="E5" s="75"/>
      <c r="F5" s="76">
        <f>D5/(F2*10)</f>
        <v>0.08</v>
      </c>
      <c r="G5" s="76">
        <f>D5/(G2*10)</f>
        <v>2.6666666666666668E-2</v>
      </c>
      <c r="H5" s="76">
        <f>D5/(H2*10)</f>
        <v>2.1333333333333333E-2</v>
      </c>
      <c r="I5" s="3"/>
      <c r="J5" s="3"/>
    </row>
    <row r="6" spans="1:20" ht="21" x14ac:dyDescent="0.25">
      <c r="A6" s="77">
        <v>2</v>
      </c>
      <c r="B6" s="78">
        <f>B5*C2+B5</f>
        <v>233.28</v>
      </c>
      <c r="C6" s="79">
        <f t="shared" ref="C6:C69" si="0">$C$2</f>
        <v>0.08</v>
      </c>
      <c r="D6" s="80">
        <f t="shared" ref="D6:D63" si="1">B6-B5</f>
        <v>17.28</v>
      </c>
      <c r="E6" s="81"/>
      <c r="F6" s="82">
        <f>D6/(F2*10)</f>
        <v>8.6400000000000005E-2</v>
      </c>
      <c r="G6" s="82">
        <f>D6/(G2*10)</f>
        <v>2.8800000000000003E-2</v>
      </c>
      <c r="H6" s="82">
        <f>D6/(H2*10)</f>
        <v>2.3040000000000001E-2</v>
      </c>
      <c r="I6" s="3"/>
      <c r="J6" s="54" t="s">
        <v>12</v>
      </c>
      <c r="K6" s="3"/>
      <c r="L6" s="3"/>
      <c r="M6" s="3"/>
      <c r="P6" s="101"/>
      <c r="Q6" s="102"/>
      <c r="R6" s="102"/>
      <c r="S6" s="102"/>
      <c r="T6" s="102"/>
    </row>
    <row r="7" spans="1:20" ht="18" x14ac:dyDescent="0.2">
      <c r="A7" s="77">
        <v>3</v>
      </c>
      <c r="B7" s="78">
        <f>B6*C2+B6</f>
        <v>251.94239999999999</v>
      </c>
      <c r="C7" s="79">
        <f t="shared" si="0"/>
        <v>0.08</v>
      </c>
      <c r="D7" s="80">
        <f t="shared" si="1"/>
        <v>18.662399999999991</v>
      </c>
      <c r="E7" s="81"/>
      <c r="F7" s="82">
        <f>D7/(F2*10)</f>
        <v>9.3311999999999951E-2</v>
      </c>
      <c r="G7" s="82">
        <f>D7/(G2*10)</f>
        <v>3.1103999999999986E-2</v>
      </c>
      <c r="H7" s="82">
        <f>D7/(H2*10)</f>
        <v>2.4883199999999987E-2</v>
      </c>
      <c r="I7" s="3"/>
      <c r="J7" s="40" t="s">
        <v>13</v>
      </c>
      <c r="K7" s="40" t="s">
        <v>14</v>
      </c>
      <c r="L7" s="40" t="s">
        <v>15</v>
      </c>
      <c r="M7" s="40" t="s">
        <v>16</v>
      </c>
      <c r="N7" s="40" t="s">
        <v>17</v>
      </c>
      <c r="P7" s="102"/>
      <c r="Q7" s="102"/>
      <c r="R7" s="102"/>
      <c r="S7" s="102"/>
      <c r="T7" s="102"/>
    </row>
    <row r="8" spans="1:20" ht="18" x14ac:dyDescent="0.2">
      <c r="A8" s="77">
        <v>4</v>
      </c>
      <c r="B8" s="78">
        <f>B7*C2+B7</f>
        <v>272.09779199999997</v>
      </c>
      <c r="C8" s="79">
        <f t="shared" si="0"/>
        <v>0.08</v>
      </c>
      <c r="D8" s="80">
        <f t="shared" si="1"/>
        <v>20.155391999999978</v>
      </c>
      <c r="E8" s="81"/>
      <c r="F8" s="82">
        <f>D8/(F2*10)</f>
        <v>0.10077695999999989</v>
      </c>
      <c r="G8" s="82">
        <f>D8/(G2*10)</f>
        <v>3.359231999999996E-2</v>
      </c>
      <c r="H8" s="82">
        <f>D8/(H2*10)</f>
        <v>2.687385599999997E-2</v>
      </c>
      <c r="I8" s="3"/>
      <c r="J8" s="48">
        <v>100</v>
      </c>
      <c r="K8" s="48">
        <f>J8*5</f>
        <v>500</v>
      </c>
      <c r="L8" s="48">
        <f>K8*4</f>
        <v>2000</v>
      </c>
      <c r="M8" s="49">
        <f>L8*12</f>
        <v>24000</v>
      </c>
      <c r="N8" s="50" t="s">
        <v>18</v>
      </c>
      <c r="P8" s="102"/>
      <c r="Q8" s="102"/>
      <c r="R8" s="102"/>
      <c r="S8" s="103"/>
      <c r="T8" s="104"/>
    </row>
    <row r="9" spans="1:20" ht="18" x14ac:dyDescent="0.2">
      <c r="A9" s="77">
        <v>5</v>
      </c>
      <c r="B9" s="78">
        <f>B8*C2+B8</f>
        <v>293.86561535999999</v>
      </c>
      <c r="C9" s="79">
        <f t="shared" si="0"/>
        <v>0.08</v>
      </c>
      <c r="D9" s="80">
        <f t="shared" si="1"/>
        <v>21.767823360000023</v>
      </c>
      <c r="E9" s="81"/>
      <c r="F9" s="82">
        <f>D9/(F2*10)</f>
        <v>0.10883911680000011</v>
      </c>
      <c r="G9" s="82">
        <f>D9/(G2*10)</f>
        <v>3.6279705600000038E-2</v>
      </c>
      <c r="H9" s="82">
        <f>D9/(H2*10)</f>
        <v>2.902376448000003E-2</v>
      </c>
      <c r="I9" s="3"/>
      <c r="J9" s="49">
        <v>250</v>
      </c>
      <c r="K9" s="48">
        <f t="shared" ref="K9:K15" si="2">J9*5</f>
        <v>1250</v>
      </c>
      <c r="L9" s="48">
        <f t="shared" ref="L9:L15" si="3">K9*4</f>
        <v>5000</v>
      </c>
      <c r="M9" s="49">
        <f t="shared" ref="M9:M15" si="4">L9*12</f>
        <v>60000</v>
      </c>
      <c r="N9" s="46" t="s">
        <v>19</v>
      </c>
      <c r="P9" s="102"/>
      <c r="Q9" s="103"/>
      <c r="R9" s="102"/>
      <c r="S9" s="102"/>
      <c r="T9" s="102"/>
    </row>
    <row r="10" spans="1:20" ht="18" x14ac:dyDescent="0.2">
      <c r="A10" s="77">
        <v>6</v>
      </c>
      <c r="B10" s="78">
        <f>B9*C2+B9</f>
        <v>317.37486458879999</v>
      </c>
      <c r="C10" s="79">
        <f t="shared" si="0"/>
        <v>0.08</v>
      </c>
      <c r="D10" s="80">
        <f t="shared" si="1"/>
        <v>23.509249228800002</v>
      </c>
      <c r="E10" s="81"/>
      <c r="F10" s="82">
        <f>D10/(F2*10)</f>
        <v>0.11754624614400001</v>
      </c>
      <c r="G10" s="82">
        <f>D10/(G2*10)</f>
        <v>3.9182082048E-2</v>
      </c>
      <c r="H10" s="82">
        <f>D10/(H2*10)</f>
        <v>3.1345665638400001E-2</v>
      </c>
      <c r="I10" s="3"/>
      <c r="J10" s="48">
        <v>500</v>
      </c>
      <c r="K10" s="48">
        <f t="shared" si="2"/>
        <v>2500</v>
      </c>
      <c r="L10" s="48">
        <f t="shared" si="3"/>
        <v>10000</v>
      </c>
      <c r="M10" s="49">
        <f t="shared" si="4"/>
        <v>120000</v>
      </c>
      <c r="N10" s="46" t="s">
        <v>20</v>
      </c>
      <c r="P10" s="102"/>
      <c r="Q10" s="105"/>
      <c r="R10" s="103"/>
      <c r="S10" s="105"/>
      <c r="T10" s="102"/>
    </row>
    <row r="11" spans="1:20" ht="18" x14ac:dyDescent="0.2">
      <c r="A11" s="77">
        <v>7</v>
      </c>
      <c r="B11" s="78">
        <f>B10*C2+B10</f>
        <v>342.76485375590397</v>
      </c>
      <c r="C11" s="79">
        <f t="shared" si="0"/>
        <v>0.08</v>
      </c>
      <c r="D11" s="80">
        <f t="shared" si="1"/>
        <v>25.389989167103977</v>
      </c>
      <c r="E11" s="81"/>
      <c r="F11" s="82">
        <f>D11/(F2*10)</f>
        <v>0.12694994583551988</v>
      </c>
      <c r="G11" s="82">
        <f>D11/(G2*10)</f>
        <v>4.2316648611839959E-2</v>
      </c>
      <c r="H11" s="82">
        <f>D11/(H2*10)</f>
        <v>3.3853318889471969E-2</v>
      </c>
      <c r="I11" s="3"/>
      <c r="J11" s="48">
        <v>650</v>
      </c>
      <c r="K11" s="48">
        <f t="shared" si="2"/>
        <v>3250</v>
      </c>
      <c r="L11" s="48">
        <f t="shared" si="3"/>
        <v>13000</v>
      </c>
      <c r="M11" s="49">
        <f t="shared" si="4"/>
        <v>156000</v>
      </c>
      <c r="N11" s="46" t="s">
        <v>21</v>
      </c>
      <c r="P11" s="102"/>
      <c r="Q11" s="106"/>
      <c r="R11" s="107"/>
      <c r="S11" s="102"/>
      <c r="T11" s="102"/>
    </row>
    <row r="12" spans="1:20" ht="18" x14ac:dyDescent="0.2">
      <c r="A12" s="77">
        <v>8</v>
      </c>
      <c r="B12" s="78">
        <f>B11*C2+B11</f>
        <v>370.18604205637627</v>
      </c>
      <c r="C12" s="79">
        <f t="shared" si="0"/>
        <v>0.08</v>
      </c>
      <c r="D12" s="80">
        <f t="shared" si="1"/>
        <v>27.421188300472295</v>
      </c>
      <c r="E12" s="81"/>
      <c r="F12" s="82">
        <f>D12/(F2*10)</f>
        <v>0.13710594150236147</v>
      </c>
      <c r="G12" s="82">
        <f>D12/(G2*10)</f>
        <v>4.5701980500787158E-2</v>
      </c>
      <c r="H12" s="82">
        <f>D12/(H2*10)</f>
        <v>3.6561584400629725E-2</v>
      </c>
      <c r="I12" s="3"/>
      <c r="J12" s="48">
        <v>750</v>
      </c>
      <c r="K12" s="48">
        <f t="shared" si="2"/>
        <v>3750</v>
      </c>
      <c r="L12" s="48">
        <f t="shared" si="3"/>
        <v>15000</v>
      </c>
      <c r="M12" s="49">
        <f t="shared" si="4"/>
        <v>180000</v>
      </c>
      <c r="N12" s="46" t="s">
        <v>22</v>
      </c>
      <c r="P12" s="102"/>
      <c r="Q12" s="102"/>
      <c r="R12" s="102"/>
      <c r="S12" s="102"/>
      <c r="T12" s="102"/>
    </row>
    <row r="13" spans="1:20" ht="18" x14ac:dyDescent="0.2">
      <c r="A13" s="77">
        <v>9</v>
      </c>
      <c r="B13" s="78">
        <f>B12*C2+B12</f>
        <v>399.80092542088636</v>
      </c>
      <c r="C13" s="79">
        <f t="shared" si="0"/>
        <v>0.08</v>
      </c>
      <c r="D13" s="80">
        <f t="shared" si="1"/>
        <v>29.614883364510092</v>
      </c>
      <c r="E13" s="81"/>
      <c r="F13" s="82">
        <f>D13/(F2*10)</f>
        <v>0.14807441682255046</v>
      </c>
      <c r="G13" s="82">
        <f>D13/(G2*10)</f>
        <v>4.9358138940850151E-2</v>
      </c>
      <c r="H13" s="82">
        <f>D13/(H2*10)</f>
        <v>3.948651115268012E-2</v>
      </c>
      <c r="I13" s="3"/>
      <c r="J13" s="48">
        <v>1000</v>
      </c>
      <c r="K13" s="48">
        <f t="shared" si="2"/>
        <v>5000</v>
      </c>
      <c r="L13" s="48">
        <f t="shared" si="3"/>
        <v>20000</v>
      </c>
      <c r="M13" s="49">
        <f t="shared" si="4"/>
        <v>240000</v>
      </c>
      <c r="N13" s="46" t="s">
        <v>23</v>
      </c>
      <c r="P13" s="102"/>
      <c r="Q13" s="102"/>
      <c r="R13" s="103"/>
      <c r="S13" s="103"/>
      <c r="T13" s="102"/>
    </row>
    <row r="14" spans="1:20" ht="18" x14ac:dyDescent="0.2">
      <c r="A14" s="77">
        <v>10</v>
      </c>
      <c r="B14" s="78">
        <f>B13*C2+B13</f>
        <v>431.78499945455729</v>
      </c>
      <c r="C14" s="79">
        <f t="shared" si="0"/>
        <v>0.08</v>
      </c>
      <c r="D14" s="80">
        <f t="shared" si="1"/>
        <v>31.984074033670936</v>
      </c>
      <c r="E14" s="81"/>
      <c r="F14" s="82">
        <f>D14/(F2*10)</f>
        <v>0.15992037016835467</v>
      </c>
      <c r="G14" s="82">
        <f>D14/(G2*10)</f>
        <v>5.3306790056118228E-2</v>
      </c>
      <c r="H14" s="82">
        <f>D14/(H2*10)</f>
        <v>4.2645432044894578E-2</v>
      </c>
      <c r="I14" s="3"/>
      <c r="J14" s="48">
        <v>1500</v>
      </c>
      <c r="K14" s="48">
        <f t="shared" si="2"/>
        <v>7500</v>
      </c>
      <c r="L14" s="48">
        <f t="shared" si="3"/>
        <v>30000</v>
      </c>
      <c r="M14" s="49">
        <f t="shared" si="4"/>
        <v>360000</v>
      </c>
      <c r="N14" s="46" t="s">
        <v>24</v>
      </c>
      <c r="P14" s="102"/>
      <c r="Q14" s="102"/>
      <c r="R14" s="108"/>
      <c r="S14" s="109"/>
      <c r="T14" s="102"/>
    </row>
    <row r="15" spans="1:20" ht="18" x14ac:dyDescent="0.2">
      <c r="A15" s="77">
        <v>11</v>
      </c>
      <c r="B15" s="78">
        <f>B14*C2+B14</f>
        <v>466.3277994109219</v>
      </c>
      <c r="C15" s="79">
        <f t="shared" si="0"/>
        <v>0.08</v>
      </c>
      <c r="D15" s="80">
        <f t="shared" si="1"/>
        <v>34.542799956364604</v>
      </c>
      <c r="E15" s="83"/>
      <c r="F15" s="82">
        <f>D15/(F2*10)</f>
        <v>0.17271399978182303</v>
      </c>
      <c r="G15" s="82">
        <f>D15/(G2*10)</f>
        <v>5.7571333260607677E-2</v>
      </c>
      <c r="H15" s="82">
        <f>D15/(H2*10)</f>
        <v>4.6057066608486137E-2</v>
      </c>
      <c r="I15" s="3"/>
      <c r="J15" s="51">
        <v>2000</v>
      </c>
      <c r="K15" s="51">
        <f t="shared" si="2"/>
        <v>10000</v>
      </c>
      <c r="L15" s="51">
        <f t="shared" si="3"/>
        <v>40000</v>
      </c>
      <c r="M15" s="52">
        <f t="shared" si="4"/>
        <v>480000</v>
      </c>
      <c r="N15" s="47" t="s">
        <v>25</v>
      </c>
      <c r="P15" s="102"/>
      <c r="Q15" s="102"/>
      <c r="R15" s="108"/>
      <c r="S15" s="109"/>
      <c r="T15" s="102"/>
    </row>
    <row r="16" spans="1:20" ht="18" x14ac:dyDescent="0.2">
      <c r="A16" s="77">
        <v>12</v>
      </c>
      <c r="B16" s="78">
        <f>B15*C2+B15</f>
        <v>503.63402336379568</v>
      </c>
      <c r="C16" s="79">
        <f t="shared" si="0"/>
        <v>0.08</v>
      </c>
      <c r="D16" s="80">
        <f t="shared" si="1"/>
        <v>37.306223952873779</v>
      </c>
      <c r="E16" s="83"/>
      <c r="F16" s="82">
        <f>D16/(F2*10)</f>
        <v>0.1865311197643689</v>
      </c>
      <c r="G16" s="82">
        <f>D16/(G2*10)</f>
        <v>6.2177039921456297E-2</v>
      </c>
      <c r="H16" s="82">
        <f>D16/(H2*10)</f>
        <v>4.9741631937165041E-2</v>
      </c>
      <c r="I16" s="3"/>
      <c r="L16" s="3"/>
      <c r="M16" s="3"/>
      <c r="N16" s="3"/>
      <c r="P16" s="102"/>
      <c r="Q16" s="102"/>
      <c r="R16" s="108"/>
      <c r="S16" s="109"/>
      <c r="T16" s="102"/>
    </row>
    <row r="17" spans="1:20" ht="21" x14ac:dyDescent="0.25">
      <c r="A17" s="77">
        <v>13</v>
      </c>
      <c r="B17" s="78">
        <f>B16*C2+B16</f>
        <v>543.92474523289934</v>
      </c>
      <c r="C17" s="79">
        <f t="shared" si="0"/>
        <v>0.08</v>
      </c>
      <c r="D17" s="80">
        <f t="shared" si="1"/>
        <v>40.290721869103663</v>
      </c>
      <c r="E17" s="83"/>
      <c r="F17" s="82">
        <f>D17/(F2*10)</f>
        <v>0.20145360934551831</v>
      </c>
      <c r="G17" s="82">
        <f>D17/(G2*10)</f>
        <v>6.7151203115172767E-2</v>
      </c>
      <c r="H17" s="82">
        <f>D17/(H2*10)</f>
        <v>5.3720962492138216E-2</v>
      </c>
      <c r="I17" s="3"/>
      <c r="J17" s="53" t="s">
        <v>26</v>
      </c>
      <c r="L17" s="3"/>
      <c r="M17" s="3"/>
      <c r="N17" s="3"/>
      <c r="P17" s="102"/>
      <c r="Q17" s="102"/>
      <c r="R17" s="108"/>
      <c r="S17" s="109"/>
      <c r="T17" s="102"/>
    </row>
    <row r="18" spans="1:20" ht="18" x14ac:dyDescent="0.2">
      <c r="A18" s="77">
        <v>14</v>
      </c>
      <c r="B18" s="78">
        <f>B17*C2+B17</f>
        <v>587.43872485153133</v>
      </c>
      <c r="C18" s="79">
        <f t="shared" si="0"/>
        <v>0.08</v>
      </c>
      <c r="D18" s="80">
        <f t="shared" si="1"/>
        <v>43.513979618631993</v>
      </c>
      <c r="E18" s="83"/>
      <c r="F18" s="82">
        <f>D18/(F2*10)</f>
        <v>0.21756989809315996</v>
      </c>
      <c r="G18" s="82">
        <f>D18/(G2*10)</f>
        <v>7.2523299364386659E-2</v>
      </c>
      <c r="H18" s="82">
        <f>D18/(H2*10)</f>
        <v>5.8018639491509323E-2</v>
      </c>
      <c r="I18" s="3"/>
      <c r="J18" s="43" t="s">
        <v>27</v>
      </c>
      <c r="K18" s="69" t="s">
        <v>28</v>
      </c>
      <c r="L18" s="44" t="s">
        <v>29</v>
      </c>
      <c r="M18" s="45" t="s">
        <v>30</v>
      </c>
      <c r="N18" s="42" t="s">
        <v>31</v>
      </c>
      <c r="O18" s="99" t="s">
        <v>32</v>
      </c>
      <c r="P18" s="102"/>
      <c r="Q18" s="102"/>
      <c r="R18" s="108"/>
      <c r="S18" s="109"/>
      <c r="T18" s="102"/>
    </row>
    <row r="19" spans="1:20" ht="18" x14ac:dyDescent="0.2">
      <c r="A19" s="77">
        <v>15</v>
      </c>
      <c r="B19" s="78">
        <f>B18*C2+B18</f>
        <v>634.43382283965389</v>
      </c>
      <c r="C19" s="79">
        <f t="shared" si="0"/>
        <v>0.08</v>
      </c>
      <c r="D19" s="80">
        <f t="shared" si="1"/>
        <v>46.995097988122552</v>
      </c>
      <c r="E19" s="83"/>
      <c r="F19" s="82">
        <f>D19/(F2*10)</f>
        <v>0.23497548994061276</v>
      </c>
      <c r="G19" s="82">
        <f>D19/(G2*10)</f>
        <v>7.8325163313537588E-2</v>
      </c>
      <c r="H19" s="82">
        <f>D19/(H2*10)</f>
        <v>6.2660130650830065E-2</v>
      </c>
      <c r="I19" s="3"/>
      <c r="J19" s="36" t="s">
        <v>33</v>
      </c>
      <c r="K19" s="21">
        <f t="shared" ref="K19:K49" si="5">D5</f>
        <v>16</v>
      </c>
      <c r="L19" s="19"/>
      <c r="M19" s="23">
        <f>B2</f>
        <v>200</v>
      </c>
      <c r="N19" s="24">
        <f>SUM(L19:L48)</f>
        <v>0</v>
      </c>
      <c r="O19" s="100">
        <f>M19+N19</f>
        <v>200</v>
      </c>
      <c r="P19" s="102"/>
      <c r="Q19" s="102"/>
      <c r="R19" s="108"/>
      <c r="S19" s="109"/>
      <c r="T19" s="102"/>
    </row>
    <row r="20" spans="1:20" ht="18" x14ac:dyDescent="0.2">
      <c r="A20" s="77">
        <v>16</v>
      </c>
      <c r="B20" s="78">
        <f>B19*C2+B19</f>
        <v>685.18852866682619</v>
      </c>
      <c r="C20" s="79">
        <f t="shared" si="0"/>
        <v>0.08</v>
      </c>
      <c r="D20" s="80">
        <f t="shared" si="1"/>
        <v>50.754705827172302</v>
      </c>
      <c r="E20" s="83"/>
      <c r="F20" s="82">
        <f>D20/(F2*10)</f>
        <v>0.25377352913586149</v>
      </c>
      <c r="G20" s="82">
        <f>D20/(G2*10)</f>
        <v>8.45911763786205E-2</v>
      </c>
      <c r="H20" s="82">
        <f>D20/(H2*10)</f>
        <v>6.76729411028964E-2</v>
      </c>
      <c r="I20" s="3"/>
      <c r="J20" s="37" t="s">
        <v>34</v>
      </c>
      <c r="K20" s="22">
        <f t="shared" si="5"/>
        <v>17.28</v>
      </c>
      <c r="L20" s="20"/>
      <c r="M20" s="4"/>
      <c r="N20" s="5"/>
      <c r="O20" s="4"/>
      <c r="P20" s="102"/>
      <c r="Q20" s="102"/>
      <c r="R20" s="108"/>
      <c r="S20" s="109"/>
      <c r="T20" s="102"/>
    </row>
    <row r="21" spans="1:20" ht="18" x14ac:dyDescent="0.2">
      <c r="A21" s="77">
        <v>17</v>
      </c>
      <c r="B21" s="78">
        <f>B20*C2+B20</f>
        <v>740.0036109601723</v>
      </c>
      <c r="C21" s="79">
        <f t="shared" si="0"/>
        <v>0.08</v>
      </c>
      <c r="D21" s="80">
        <f t="shared" si="1"/>
        <v>54.815082293346109</v>
      </c>
      <c r="E21" s="83"/>
      <c r="F21" s="82">
        <f>D21/(F2*10)</f>
        <v>0.27407541146673053</v>
      </c>
      <c r="G21" s="82">
        <f>D21/(G2*10)</f>
        <v>9.1358470488910187E-2</v>
      </c>
      <c r="H21" s="82">
        <f>D21/(H2*10)</f>
        <v>7.308677639112815E-2</v>
      </c>
      <c r="I21" s="3"/>
      <c r="J21" s="37" t="s">
        <v>35</v>
      </c>
      <c r="K21" s="22">
        <f t="shared" si="5"/>
        <v>18.662399999999991</v>
      </c>
      <c r="L21" s="20"/>
      <c r="M21" s="5"/>
      <c r="N21" s="5"/>
      <c r="O21" s="4"/>
      <c r="P21" s="102"/>
      <c r="Q21" s="102"/>
      <c r="R21" s="108"/>
      <c r="S21" s="109"/>
      <c r="T21" s="102"/>
    </row>
    <row r="22" spans="1:20" ht="18" x14ac:dyDescent="0.2">
      <c r="A22" s="77">
        <v>18</v>
      </c>
      <c r="B22" s="78">
        <f>B21*C2+B21</f>
        <v>799.20389983698612</v>
      </c>
      <c r="C22" s="79">
        <f t="shared" si="0"/>
        <v>0.08</v>
      </c>
      <c r="D22" s="80">
        <f t="shared" si="1"/>
        <v>59.200288876813829</v>
      </c>
      <c r="E22" s="83"/>
      <c r="F22" s="82">
        <f>D22/(F2*10)</f>
        <v>0.29600144438406917</v>
      </c>
      <c r="G22" s="82">
        <f>D22/(G2*10)</f>
        <v>9.8667148128023047E-2</v>
      </c>
      <c r="H22" s="82">
        <f>D22/(H2*10)</f>
        <v>7.893371850241844E-2</v>
      </c>
      <c r="I22" s="3"/>
      <c r="J22" s="37" t="s">
        <v>36</v>
      </c>
      <c r="K22" s="22">
        <f t="shared" si="5"/>
        <v>20.155391999999978</v>
      </c>
      <c r="L22" s="20"/>
      <c r="M22" s="5"/>
      <c r="N22" s="5"/>
      <c r="O22" s="4"/>
      <c r="P22" s="102"/>
      <c r="Q22" s="102"/>
      <c r="R22" s="108"/>
      <c r="S22" s="109"/>
      <c r="T22" s="102"/>
    </row>
    <row r="23" spans="1:20" ht="18" x14ac:dyDescent="0.2">
      <c r="A23" s="77">
        <v>19</v>
      </c>
      <c r="B23" s="78">
        <f>B22*C2+B22</f>
        <v>863.14021182394504</v>
      </c>
      <c r="C23" s="79">
        <f t="shared" si="0"/>
        <v>0.08</v>
      </c>
      <c r="D23" s="80">
        <f t="shared" si="1"/>
        <v>63.936311986958913</v>
      </c>
      <c r="E23" s="83"/>
      <c r="F23" s="82">
        <f>D23/(F2*10)</f>
        <v>0.31968155993479458</v>
      </c>
      <c r="G23" s="82">
        <f>D23/(G2*10)</f>
        <v>0.10656051997826485</v>
      </c>
      <c r="H23" s="82">
        <f>D23/(H2*10)</f>
        <v>8.5248415982611889E-2</v>
      </c>
      <c r="I23" s="3"/>
      <c r="J23" s="37" t="s">
        <v>37</v>
      </c>
      <c r="K23" s="22">
        <f t="shared" si="5"/>
        <v>21.767823360000023</v>
      </c>
      <c r="L23" s="20"/>
      <c r="O23" s="4"/>
      <c r="P23" s="102"/>
      <c r="Q23" s="102"/>
      <c r="R23" s="108"/>
      <c r="S23" s="109"/>
      <c r="T23" s="102"/>
    </row>
    <row r="24" spans="1:20" ht="18" x14ac:dyDescent="0.2">
      <c r="A24" s="77">
        <v>20</v>
      </c>
      <c r="B24" s="78">
        <f>B23*C2+B23</f>
        <v>932.19142876986064</v>
      </c>
      <c r="C24" s="79">
        <f t="shared" si="0"/>
        <v>0.08</v>
      </c>
      <c r="D24" s="80">
        <f t="shared" si="1"/>
        <v>69.051216945915598</v>
      </c>
      <c r="E24" s="83"/>
      <c r="F24" s="82">
        <f>D24/(F2*10)</f>
        <v>0.34525608472957797</v>
      </c>
      <c r="G24" s="82">
        <f>D24/(G2*10)</f>
        <v>0.11508536157652599</v>
      </c>
      <c r="H24" s="82">
        <f>D24/(H2*10)</f>
        <v>9.2068289261220793E-2</v>
      </c>
      <c r="I24" s="3"/>
      <c r="J24" s="37" t="s">
        <v>38</v>
      </c>
      <c r="K24" s="22">
        <f t="shared" si="5"/>
        <v>23.509249228800002</v>
      </c>
      <c r="L24" s="20"/>
      <c r="M24" s="39" t="s">
        <v>39</v>
      </c>
      <c r="N24" s="6">
        <f>SUM(L19:L22)</f>
        <v>0</v>
      </c>
      <c r="O24" s="4"/>
      <c r="P24" s="102"/>
      <c r="Q24" s="102"/>
      <c r="R24" s="108"/>
      <c r="S24" s="109"/>
      <c r="T24" s="102"/>
    </row>
    <row r="25" spans="1:20" ht="18" x14ac:dyDescent="0.2">
      <c r="A25" s="77">
        <v>21</v>
      </c>
      <c r="B25" s="78">
        <f>B24*C2+B24</f>
        <v>1006.7667430714495</v>
      </c>
      <c r="C25" s="79">
        <f t="shared" si="0"/>
        <v>0.08</v>
      </c>
      <c r="D25" s="80">
        <f t="shared" si="1"/>
        <v>74.575314301588833</v>
      </c>
      <c r="E25" s="83"/>
      <c r="F25" s="82">
        <f>D25/(F2*10)</f>
        <v>0.37287657150794418</v>
      </c>
      <c r="G25" s="82">
        <f>D25/(G2*10)</f>
        <v>0.12429219050264806</v>
      </c>
      <c r="H25" s="82">
        <f>D25/(H2*10)</f>
        <v>9.943375240211845E-2</v>
      </c>
      <c r="I25" s="3"/>
      <c r="J25" s="37" t="s">
        <v>40</v>
      </c>
      <c r="K25" s="22">
        <f t="shared" si="5"/>
        <v>25.389989167103977</v>
      </c>
      <c r="L25" s="20"/>
      <c r="M25" s="5"/>
      <c r="N25" s="5"/>
      <c r="O25" s="4"/>
      <c r="P25" s="102"/>
      <c r="Q25" s="102"/>
      <c r="R25" s="102"/>
      <c r="S25" s="102"/>
      <c r="T25" s="102"/>
    </row>
    <row r="26" spans="1:20" ht="19" thickBot="1" x14ac:dyDescent="0.25">
      <c r="A26" s="123">
        <v>22</v>
      </c>
      <c r="B26" s="118">
        <f>B25*C2+B25</f>
        <v>1087.3080825171655</v>
      </c>
      <c r="C26" s="119">
        <f t="shared" si="0"/>
        <v>0.08</v>
      </c>
      <c r="D26" s="120">
        <f t="shared" si="1"/>
        <v>80.541339445716062</v>
      </c>
      <c r="E26" s="124"/>
      <c r="F26" s="122">
        <f>D26/(F2*10)</f>
        <v>0.40270669722858032</v>
      </c>
      <c r="G26" s="122">
        <f>D26/(G2*10)</f>
        <v>0.13423556574286011</v>
      </c>
      <c r="H26" s="122">
        <f>D26/(H2*10)</f>
        <v>0.10738845259428809</v>
      </c>
      <c r="I26" s="3"/>
      <c r="J26" s="37" t="s">
        <v>41</v>
      </c>
      <c r="K26" s="22">
        <f t="shared" si="5"/>
        <v>27.421188300472295</v>
      </c>
      <c r="L26" s="20"/>
      <c r="M26" s="5"/>
      <c r="N26" s="5"/>
      <c r="O26" s="4"/>
    </row>
    <row r="27" spans="1:20" ht="21" x14ac:dyDescent="0.25">
      <c r="A27" s="110">
        <v>23</v>
      </c>
      <c r="B27" s="111">
        <f>B26*C2+B26</f>
        <v>1174.2927291185388</v>
      </c>
      <c r="C27" s="112">
        <f t="shared" si="0"/>
        <v>0.08</v>
      </c>
      <c r="D27" s="113">
        <f t="shared" si="1"/>
        <v>86.984646601373242</v>
      </c>
      <c r="E27" s="114"/>
      <c r="F27" s="115">
        <f>D27/(F2*10)</f>
        <v>0.43492323300686619</v>
      </c>
      <c r="G27" s="115">
        <f>D27/(G2*10)</f>
        <v>0.14497441100228875</v>
      </c>
      <c r="H27" s="115">
        <f>D27/(H2*10)</f>
        <v>0.11597952880183099</v>
      </c>
      <c r="I27" s="3"/>
      <c r="J27" s="37" t="s">
        <v>42</v>
      </c>
      <c r="K27" s="22">
        <f t="shared" si="5"/>
        <v>29.614883364510092</v>
      </c>
      <c r="L27" s="20"/>
      <c r="M27" s="5"/>
      <c r="N27" s="5"/>
      <c r="O27" s="4"/>
      <c r="P27" s="63" t="s">
        <v>43</v>
      </c>
      <c r="Q27" s="59"/>
      <c r="R27" s="60"/>
    </row>
    <row r="28" spans="1:20" ht="18" x14ac:dyDescent="0.2">
      <c r="A28" s="77">
        <v>24</v>
      </c>
      <c r="B28" s="78">
        <f>B27*C2+B27</f>
        <v>1268.2361474480219</v>
      </c>
      <c r="C28" s="79">
        <f t="shared" si="0"/>
        <v>0.08</v>
      </c>
      <c r="D28" s="80">
        <f t="shared" si="1"/>
        <v>93.943418329483166</v>
      </c>
      <c r="E28" s="83"/>
      <c r="F28" s="82">
        <f>D28/(F2*10)</f>
        <v>0.46971709164741582</v>
      </c>
      <c r="G28" s="82">
        <f>D28/(G2*10)</f>
        <v>0.15657236388247195</v>
      </c>
      <c r="H28" s="82">
        <f>D28/(H2*10)</f>
        <v>0.12525789110597754</v>
      </c>
      <c r="I28" s="3"/>
      <c r="J28" s="37" t="s">
        <v>44</v>
      </c>
      <c r="K28" s="22">
        <f t="shared" si="5"/>
        <v>31.984074033670936</v>
      </c>
      <c r="L28" s="20"/>
      <c r="O28" s="4"/>
      <c r="P28" s="64" t="s">
        <v>45</v>
      </c>
      <c r="Q28" s="65"/>
      <c r="R28" s="66"/>
    </row>
    <row r="29" spans="1:20" ht="18" x14ac:dyDescent="0.2">
      <c r="A29" s="77">
        <v>25</v>
      </c>
      <c r="B29" s="78">
        <f>B28*C2+B28</f>
        <v>1369.6950392438637</v>
      </c>
      <c r="C29" s="79">
        <f t="shared" si="0"/>
        <v>0.08</v>
      </c>
      <c r="D29" s="80">
        <f t="shared" si="1"/>
        <v>101.45889179584174</v>
      </c>
      <c r="E29" s="83"/>
      <c r="F29" s="82">
        <f>D29/(F2*10)</f>
        <v>0.50729445897920866</v>
      </c>
      <c r="G29" s="82">
        <f>D29/(G2*10)</f>
        <v>0.16909815299306957</v>
      </c>
      <c r="H29" s="82">
        <f>D29/(H2*10)</f>
        <v>0.13527852239445565</v>
      </c>
      <c r="I29" s="3"/>
      <c r="J29" s="37" t="s">
        <v>46</v>
      </c>
      <c r="K29" s="22">
        <f t="shared" si="5"/>
        <v>34.542799956364604</v>
      </c>
      <c r="L29" s="20"/>
      <c r="M29" s="39" t="s">
        <v>47</v>
      </c>
      <c r="N29" s="6">
        <f>SUM(L24:L28)</f>
        <v>0</v>
      </c>
      <c r="O29" s="4"/>
      <c r="P29" s="67" t="s">
        <v>76</v>
      </c>
      <c r="Q29" s="65"/>
      <c r="R29" s="66"/>
    </row>
    <row r="30" spans="1:20" ht="18" x14ac:dyDescent="0.2">
      <c r="A30" s="77">
        <v>26</v>
      </c>
      <c r="B30" s="78">
        <f>B29*C2+B29</f>
        <v>1479.2706423833729</v>
      </c>
      <c r="C30" s="79">
        <f t="shared" si="0"/>
        <v>0.08</v>
      </c>
      <c r="D30" s="80">
        <f t="shared" si="1"/>
        <v>109.57560313950921</v>
      </c>
      <c r="E30" s="81"/>
      <c r="F30" s="82">
        <f>D30/(F2*10)</f>
        <v>0.54787801569754602</v>
      </c>
      <c r="G30" s="82">
        <f>D30/(G2*10)</f>
        <v>0.18262600523251535</v>
      </c>
      <c r="H30" s="82">
        <f>D30/(H2*10)</f>
        <v>0.14610080418601229</v>
      </c>
      <c r="I30" s="3"/>
      <c r="J30" s="37" t="s">
        <v>49</v>
      </c>
      <c r="K30" s="22">
        <f t="shared" si="5"/>
        <v>37.306223952873779</v>
      </c>
      <c r="L30" s="20"/>
      <c r="M30" s="5"/>
      <c r="N30" s="5"/>
      <c r="O30" s="4"/>
      <c r="P30" s="67" t="s">
        <v>77</v>
      </c>
      <c r="Q30" s="65"/>
      <c r="R30" s="66"/>
    </row>
    <row r="31" spans="1:20" ht="18" x14ac:dyDescent="0.2">
      <c r="A31" s="77">
        <v>27</v>
      </c>
      <c r="B31" s="78">
        <f>B30*C2+B30</f>
        <v>1597.6122937740427</v>
      </c>
      <c r="C31" s="79">
        <f t="shared" si="0"/>
        <v>0.08</v>
      </c>
      <c r="D31" s="80">
        <f t="shared" si="1"/>
        <v>118.34165139066977</v>
      </c>
      <c r="E31" s="81"/>
      <c r="F31" s="82">
        <f>D31/(F2*10)</f>
        <v>0.59170825695334883</v>
      </c>
      <c r="G31" s="82">
        <f>D31/(G2*10)</f>
        <v>0.19723608565111628</v>
      </c>
      <c r="H31" s="82">
        <f>D31/(H2*10)</f>
        <v>0.15778886852089302</v>
      </c>
      <c r="I31" s="3"/>
      <c r="J31" s="37" t="s">
        <v>50</v>
      </c>
      <c r="K31" s="22">
        <f t="shared" si="5"/>
        <v>40.290721869103663</v>
      </c>
      <c r="L31" s="20"/>
      <c r="M31" s="5"/>
      <c r="N31" s="5"/>
      <c r="O31" s="4"/>
      <c r="P31" s="61" t="s">
        <v>51</v>
      </c>
      <c r="Q31" s="17"/>
      <c r="R31" s="62"/>
    </row>
    <row r="32" spans="1:20" ht="18" x14ac:dyDescent="0.2">
      <c r="A32" s="77">
        <v>28</v>
      </c>
      <c r="B32" s="78">
        <f>B31*C2+B31</f>
        <v>1725.4212772759661</v>
      </c>
      <c r="C32" s="79">
        <f t="shared" si="0"/>
        <v>0.08</v>
      </c>
      <c r="D32" s="80">
        <f t="shared" si="1"/>
        <v>127.80898350192342</v>
      </c>
      <c r="E32" s="81"/>
      <c r="F32" s="82">
        <f>D32/(F2*10)</f>
        <v>0.63904491750961712</v>
      </c>
      <c r="G32" s="82">
        <f>D32/(G2*10)</f>
        <v>0.2130149725032057</v>
      </c>
      <c r="H32" s="82">
        <f>D32/(H2*10)</f>
        <v>0.17041197800256455</v>
      </c>
      <c r="I32" s="3"/>
      <c r="J32" s="37" t="s">
        <v>52</v>
      </c>
      <c r="K32" s="22">
        <f t="shared" si="5"/>
        <v>43.513979618631993</v>
      </c>
      <c r="L32" s="20"/>
      <c r="M32" s="5"/>
      <c r="N32" s="5"/>
      <c r="O32" s="4"/>
      <c r="P32" s="67" t="s">
        <v>78</v>
      </c>
      <c r="Q32" s="65"/>
      <c r="R32" s="66"/>
    </row>
    <row r="33" spans="1:19" ht="18" x14ac:dyDescent="0.2">
      <c r="A33" s="77">
        <v>29</v>
      </c>
      <c r="B33" s="78">
        <f>B32*C2+B32</f>
        <v>1863.4549794580435</v>
      </c>
      <c r="C33" s="79">
        <f t="shared" si="0"/>
        <v>0.08</v>
      </c>
      <c r="D33" s="80">
        <f t="shared" si="1"/>
        <v>138.03370218207738</v>
      </c>
      <c r="E33" s="81"/>
      <c r="F33" s="82">
        <f>D33/(F2*10)</f>
        <v>0.69016851091038689</v>
      </c>
      <c r="G33" s="82">
        <f>D33/(G2*10)</f>
        <v>0.23005617030346229</v>
      </c>
      <c r="H33" s="82">
        <f>D33/(H2*10)</f>
        <v>0.18404493624276982</v>
      </c>
      <c r="I33" s="3"/>
      <c r="J33" s="37" t="s">
        <v>53</v>
      </c>
      <c r="K33" s="22">
        <f t="shared" si="5"/>
        <v>46.995097988122552</v>
      </c>
      <c r="L33" s="20"/>
      <c r="O33" s="4"/>
    </row>
    <row r="34" spans="1:19" ht="18" x14ac:dyDescent="0.2">
      <c r="A34" s="77">
        <v>30</v>
      </c>
      <c r="B34" s="78">
        <f>B33*C2+B33</f>
        <v>2012.5313778146869</v>
      </c>
      <c r="C34" s="79">
        <f t="shared" si="0"/>
        <v>0.08</v>
      </c>
      <c r="D34" s="80">
        <f t="shared" si="1"/>
        <v>149.07639835664349</v>
      </c>
      <c r="E34" s="81"/>
      <c r="F34" s="82">
        <f>D34/(F2*10)</f>
        <v>0.74538199178321751</v>
      </c>
      <c r="G34" s="82">
        <f>D34/(G2*10)</f>
        <v>0.24846066392773916</v>
      </c>
      <c r="H34" s="82">
        <f>D34/(H2*10)</f>
        <v>0.19876853114219131</v>
      </c>
      <c r="I34" s="3"/>
      <c r="J34" s="37" t="s">
        <v>54</v>
      </c>
      <c r="K34" s="22">
        <f t="shared" si="5"/>
        <v>50.754705827172302</v>
      </c>
      <c r="L34" s="20"/>
      <c r="M34" s="39" t="s">
        <v>55</v>
      </c>
      <c r="N34" s="6">
        <f>SUM(L29:L33)</f>
        <v>0</v>
      </c>
      <c r="O34" s="4"/>
    </row>
    <row r="35" spans="1:19" ht="18" x14ac:dyDescent="0.2">
      <c r="A35" s="77">
        <v>31</v>
      </c>
      <c r="B35" s="78">
        <f>B34*C2+B34</f>
        <v>2173.5338880398617</v>
      </c>
      <c r="C35" s="79">
        <f t="shared" si="0"/>
        <v>0.08</v>
      </c>
      <c r="D35" s="80">
        <f t="shared" si="1"/>
        <v>161.00251022517477</v>
      </c>
      <c r="E35" s="81"/>
      <c r="F35" s="82">
        <f>D35/(F2*10)</f>
        <v>0.80501255112587389</v>
      </c>
      <c r="G35" s="82">
        <f>D35/(G2*10)</f>
        <v>0.26833751704195796</v>
      </c>
      <c r="H35" s="82">
        <f>D35/(H2*10)</f>
        <v>0.21467001363356636</v>
      </c>
      <c r="I35" s="3"/>
      <c r="J35" s="37" t="s">
        <v>56</v>
      </c>
      <c r="K35" s="22">
        <f t="shared" si="5"/>
        <v>54.815082293346109</v>
      </c>
      <c r="L35" s="20"/>
      <c r="M35" s="5"/>
      <c r="N35" s="5"/>
      <c r="O35" s="4"/>
    </row>
    <row r="36" spans="1:19" ht="18" x14ac:dyDescent="0.2">
      <c r="A36" s="77">
        <v>32</v>
      </c>
      <c r="B36" s="78">
        <f>B35*C2+B35</f>
        <v>2347.4165990830506</v>
      </c>
      <c r="C36" s="79">
        <f t="shared" si="0"/>
        <v>0.08</v>
      </c>
      <c r="D36" s="80">
        <f t="shared" si="1"/>
        <v>173.88271104318892</v>
      </c>
      <c r="E36" s="81"/>
      <c r="F36" s="82">
        <f>D36/(F2*10)</f>
        <v>0.86941355521594454</v>
      </c>
      <c r="G36" s="82">
        <f>D36/(G2*10)</f>
        <v>0.28980451840531485</v>
      </c>
      <c r="H36" s="82">
        <f>D36/(H2*10)</f>
        <v>0.23184361472425188</v>
      </c>
      <c r="I36" s="3"/>
      <c r="J36" s="37" t="s">
        <v>57</v>
      </c>
      <c r="K36" s="22">
        <f t="shared" si="5"/>
        <v>59.200288876813829</v>
      </c>
      <c r="L36" s="20"/>
      <c r="M36" s="5"/>
      <c r="N36" s="5"/>
      <c r="O36" s="4"/>
    </row>
    <row r="37" spans="1:19" ht="18" x14ac:dyDescent="0.2">
      <c r="A37" s="77">
        <v>33</v>
      </c>
      <c r="B37" s="78">
        <f>B36*C2+B36</f>
        <v>2535.2099270096946</v>
      </c>
      <c r="C37" s="79">
        <f t="shared" si="0"/>
        <v>0.08</v>
      </c>
      <c r="D37" s="80">
        <f t="shared" si="1"/>
        <v>187.793327926644</v>
      </c>
      <c r="E37" s="81"/>
      <c r="F37" s="82">
        <f>D37/(F2*10)</f>
        <v>0.93896663963322002</v>
      </c>
      <c r="G37" s="82">
        <f>D37/(G2*10)</f>
        <v>0.31298887987773999</v>
      </c>
      <c r="H37" s="82">
        <f>D37/(H2*10)</f>
        <v>0.25039110390219199</v>
      </c>
      <c r="I37" s="3"/>
      <c r="J37" s="37" t="s">
        <v>58</v>
      </c>
      <c r="K37" s="22">
        <f t="shared" si="5"/>
        <v>63.936311986958913</v>
      </c>
      <c r="L37" s="20"/>
      <c r="M37" s="5"/>
      <c r="N37" s="5"/>
      <c r="O37" s="4"/>
    </row>
    <row r="38" spans="1:19" ht="18" x14ac:dyDescent="0.2">
      <c r="A38" s="77">
        <v>34</v>
      </c>
      <c r="B38" s="78">
        <f>B37*C2+B37</f>
        <v>2738.0267211704704</v>
      </c>
      <c r="C38" s="79">
        <f t="shared" si="0"/>
        <v>0.08</v>
      </c>
      <c r="D38" s="80">
        <f t="shared" si="1"/>
        <v>202.81679416077577</v>
      </c>
      <c r="E38" s="81"/>
      <c r="F38" s="82">
        <f>D38/(F2*10)</f>
        <v>1.0140839708038789</v>
      </c>
      <c r="G38" s="82">
        <f>D38/(G2*10)</f>
        <v>0.3380279902679596</v>
      </c>
      <c r="H38" s="82">
        <f>D38/(H2*10)</f>
        <v>0.2704223922143677</v>
      </c>
      <c r="I38" s="3"/>
      <c r="J38" s="37" t="s">
        <v>59</v>
      </c>
      <c r="K38" s="22">
        <f t="shared" si="5"/>
        <v>69.051216945915598</v>
      </c>
      <c r="L38" s="20"/>
      <c r="O38" s="4"/>
    </row>
    <row r="39" spans="1:19" ht="18" x14ac:dyDescent="0.2">
      <c r="A39" s="77">
        <v>35</v>
      </c>
      <c r="B39" s="78">
        <f>B38*C2+B38</f>
        <v>2957.0688588641078</v>
      </c>
      <c r="C39" s="79">
        <f t="shared" si="0"/>
        <v>0.08</v>
      </c>
      <c r="D39" s="80">
        <f t="shared" si="1"/>
        <v>219.04213769363741</v>
      </c>
      <c r="E39" s="81"/>
      <c r="F39" s="82">
        <f>D39/(F2*10)</f>
        <v>1.0952106884681871</v>
      </c>
      <c r="G39" s="82">
        <f>D39/(G2*10)</f>
        <v>0.36507022948939571</v>
      </c>
      <c r="H39" s="82">
        <f>D39/(H2*10)</f>
        <v>0.29205618359151653</v>
      </c>
      <c r="I39" s="3"/>
      <c r="J39" s="37" t="s">
        <v>60</v>
      </c>
      <c r="K39" s="22">
        <f t="shared" si="5"/>
        <v>74.575314301588833</v>
      </c>
      <c r="L39" s="20"/>
      <c r="M39" s="39" t="s">
        <v>61</v>
      </c>
      <c r="N39" s="6">
        <f>SUM(L34:L38)</f>
        <v>0</v>
      </c>
      <c r="O39" s="4"/>
    </row>
    <row r="40" spans="1:19" ht="18" x14ac:dyDescent="0.2">
      <c r="A40" s="77">
        <v>36</v>
      </c>
      <c r="B40" s="78">
        <f>B39*C2+B39</f>
        <v>3193.6343675732364</v>
      </c>
      <c r="C40" s="79">
        <f t="shared" si="0"/>
        <v>0.08</v>
      </c>
      <c r="D40" s="80">
        <f t="shared" si="1"/>
        <v>236.56550870912861</v>
      </c>
      <c r="E40" s="81"/>
      <c r="F40" s="82">
        <f>D40/(F2*10)</f>
        <v>1.182827543545643</v>
      </c>
      <c r="G40" s="82">
        <f>D40/(G2*10)</f>
        <v>0.39427584784854769</v>
      </c>
      <c r="H40" s="82">
        <f>D40/(H2*10)</f>
        <v>0.31542067827883813</v>
      </c>
      <c r="I40" s="3"/>
      <c r="J40" s="37" t="s">
        <v>62</v>
      </c>
      <c r="K40" s="22">
        <f t="shared" si="5"/>
        <v>80.541339445716062</v>
      </c>
      <c r="L40" s="20"/>
      <c r="M40" s="5"/>
      <c r="N40" s="5"/>
      <c r="O40" s="4"/>
    </row>
    <row r="41" spans="1:19" ht="18" x14ac:dyDescent="0.2">
      <c r="A41" s="77">
        <v>37</v>
      </c>
      <c r="B41" s="78">
        <f>B40*C2+B40</f>
        <v>3449.1251169790953</v>
      </c>
      <c r="C41" s="79">
        <f t="shared" si="0"/>
        <v>0.08</v>
      </c>
      <c r="D41" s="80">
        <f t="shared" si="1"/>
        <v>255.49074940585888</v>
      </c>
      <c r="E41" s="81"/>
      <c r="F41" s="82">
        <f>D41/(F2*10)</f>
        <v>1.2774537470292944</v>
      </c>
      <c r="G41" s="82">
        <f>D41/(G2*10)</f>
        <v>0.42581791567643146</v>
      </c>
      <c r="H41" s="82">
        <f>D41/(H2*10)</f>
        <v>0.34065433254114519</v>
      </c>
      <c r="I41" s="3"/>
      <c r="J41" s="37" t="s">
        <v>63</v>
      </c>
      <c r="K41" s="22">
        <f t="shared" si="5"/>
        <v>86.984646601373242</v>
      </c>
      <c r="L41" s="20"/>
      <c r="M41" s="5"/>
      <c r="N41" s="5"/>
      <c r="O41" s="4"/>
    </row>
    <row r="42" spans="1:19" ht="18" x14ac:dyDescent="0.2">
      <c r="A42" s="77">
        <v>38</v>
      </c>
      <c r="B42" s="78">
        <f>B41*C2+B41</f>
        <v>3725.0551263374227</v>
      </c>
      <c r="C42" s="79">
        <f t="shared" si="0"/>
        <v>0.08</v>
      </c>
      <c r="D42" s="80">
        <f t="shared" si="1"/>
        <v>275.93000935832742</v>
      </c>
      <c r="E42" s="81"/>
      <c r="F42" s="82">
        <f>D42/(F2*10)</f>
        <v>1.3796500467916371</v>
      </c>
      <c r="G42" s="82">
        <f>D42/(G2*10)</f>
        <v>0.45988334893054572</v>
      </c>
      <c r="H42" s="82">
        <f>D42/(H2*10)</f>
        <v>0.36790667914443659</v>
      </c>
      <c r="I42" s="3"/>
      <c r="J42" s="37" t="s">
        <v>64</v>
      </c>
      <c r="K42" s="22">
        <f t="shared" si="5"/>
        <v>93.943418329483166</v>
      </c>
      <c r="L42" s="20"/>
      <c r="M42" s="5"/>
      <c r="N42" s="5"/>
      <c r="O42" s="4"/>
    </row>
    <row r="43" spans="1:19" ht="18" x14ac:dyDescent="0.2">
      <c r="A43" s="77">
        <v>39</v>
      </c>
      <c r="B43" s="78">
        <f>B42*C2+B42</f>
        <v>4023.0595364444166</v>
      </c>
      <c r="C43" s="79">
        <f t="shared" si="0"/>
        <v>0.08</v>
      </c>
      <c r="D43" s="80">
        <f t="shared" si="1"/>
        <v>298.00441010699387</v>
      </c>
      <c r="E43" s="81"/>
      <c r="F43" s="82">
        <f>D43/(F2*10)</f>
        <v>1.4900220505349693</v>
      </c>
      <c r="G43" s="82">
        <f>D43/(G2*10)</f>
        <v>0.4966740168449898</v>
      </c>
      <c r="H43" s="82">
        <f>D43/(H2*10)</f>
        <v>0.39733921347599183</v>
      </c>
      <c r="I43" s="3"/>
      <c r="J43" s="37" t="s">
        <v>65</v>
      </c>
      <c r="K43" s="22">
        <f t="shared" si="5"/>
        <v>101.45889179584174</v>
      </c>
      <c r="L43" s="20"/>
      <c r="O43" s="4"/>
      <c r="S43" s="4"/>
    </row>
    <row r="44" spans="1:19" ht="18" x14ac:dyDescent="0.2">
      <c r="A44" s="77">
        <v>40</v>
      </c>
      <c r="B44" s="78">
        <f>B43*C2+B43</f>
        <v>4344.9042993599696</v>
      </c>
      <c r="C44" s="79">
        <f t="shared" si="0"/>
        <v>0.08</v>
      </c>
      <c r="D44" s="80">
        <f t="shared" si="1"/>
        <v>321.84476291555302</v>
      </c>
      <c r="E44" s="81"/>
      <c r="F44" s="82">
        <f>D44/(F2*10)</f>
        <v>1.6092238145777651</v>
      </c>
      <c r="G44" s="82">
        <f>D44/(G2*10)</f>
        <v>0.53640793819258836</v>
      </c>
      <c r="H44" s="82">
        <f>D44/(H2*10)</f>
        <v>0.42912635055407067</v>
      </c>
      <c r="I44" s="3"/>
      <c r="J44" s="37" t="s">
        <v>66</v>
      </c>
      <c r="K44" s="22">
        <f t="shared" si="5"/>
        <v>109.57560313950921</v>
      </c>
      <c r="L44" s="41"/>
      <c r="M44" s="39" t="s">
        <v>67</v>
      </c>
      <c r="N44" s="6">
        <f>SUM(L39:L43)</f>
        <v>0</v>
      </c>
      <c r="O44" s="4"/>
    </row>
    <row r="45" spans="1:19" ht="18" x14ac:dyDescent="0.2">
      <c r="A45" s="77">
        <v>41</v>
      </c>
      <c r="B45" s="78">
        <f>B44*C2+B44</f>
        <v>4692.4966433087675</v>
      </c>
      <c r="C45" s="79">
        <f t="shared" si="0"/>
        <v>0.08</v>
      </c>
      <c r="D45" s="80">
        <f t="shared" si="1"/>
        <v>347.59234394879786</v>
      </c>
      <c r="E45" s="81"/>
      <c r="F45" s="82">
        <f>D45/(F2*10)</f>
        <v>1.7379617197439894</v>
      </c>
      <c r="G45" s="82">
        <f>D45/(G2*10)</f>
        <v>0.57932057324799646</v>
      </c>
      <c r="H45" s="82">
        <f>D45/(H2*10)</f>
        <v>0.46345645859839713</v>
      </c>
      <c r="I45" s="3"/>
      <c r="J45" s="37" t="s">
        <v>68</v>
      </c>
      <c r="K45" s="22">
        <f t="shared" si="5"/>
        <v>118.34165139066977</v>
      </c>
      <c r="L45" s="20"/>
      <c r="M45" s="5"/>
      <c r="N45" s="5"/>
      <c r="O45" s="4"/>
    </row>
    <row r="46" spans="1:19" ht="18" x14ac:dyDescent="0.2">
      <c r="A46" s="77">
        <v>42</v>
      </c>
      <c r="B46" s="78">
        <f>B45*C2+B45</f>
        <v>5067.8963747734688</v>
      </c>
      <c r="C46" s="79">
        <f t="shared" si="0"/>
        <v>0.08</v>
      </c>
      <c r="D46" s="80">
        <f t="shared" si="1"/>
        <v>375.39973146470129</v>
      </c>
      <c r="E46" s="81"/>
      <c r="F46" s="82">
        <f>D46/(F2*10)</f>
        <v>1.8769986573235065</v>
      </c>
      <c r="G46" s="82">
        <f>D46/(G2*10)</f>
        <v>0.62566621910783549</v>
      </c>
      <c r="H46" s="82">
        <f>D46/(H2*10)</f>
        <v>0.50053297528626839</v>
      </c>
      <c r="I46" s="3"/>
      <c r="J46" s="37" t="s">
        <v>69</v>
      </c>
      <c r="K46" s="22">
        <f t="shared" si="5"/>
        <v>127.80898350192342</v>
      </c>
      <c r="L46" s="20"/>
      <c r="M46" s="5"/>
      <c r="N46" s="5"/>
      <c r="O46" s="4"/>
    </row>
    <row r="47" spans="1:19" ht="18" x14ac:dyDescent="0.2">
      <c r="A47" s="77">
        <v>43</v>
      </c>
      <c r="B47" s="78">
        <f>B46*C2+B46</f>
        <v>5473.328084755346</v>
      </c>
      <c r="C47" s="79">
        <f t="shared" si="0"/>
        <v>0.08</v>
      </c>
      <c r="D47" s="80">
        <f t="shared" si="1"/>
        <v>405.43170998187725</v>
      </c>
      <c r="E47" s="81"/>
      <c r="F47" s="82">
        <f>D47/(F2*10)</f>
        <v>2.027158549909386</v>
      </c>
      <c r="G47" s="82">
        <f>D47/(G2*10)</f>
        <v>0.67571951663646213</v>
      </c>
      <c r="H47" s="82">
        <f>D47/(H2*10)</f>
        <v>0.5405756133091697</v>
      </c>
      <c r="I47" s="3"/>
      <c r="J47" s="37" t="s">
        <v>70</v>
      </c>
      <c r="K47" s="22">
        <f t="shared" si="5"/>
        <v>138.03370218207738</v>
      </c>
      <c r="L47" s="20"/>
      <c r="M47" s="5"/>
      <c r="N47" s="5"/>
      <c r="O47" s="4"/>
    </row>
    <row r="48" spans="1:19" ht="19" thickBot="1" x14ac:dyDescent="0.25">
      <c r="A48" s="123">
        <v>44</v>
      </c>
      <c r="B48" s="118">
        <f>B47*C2+B47</f>
        <v>5911.1943315357739</v>
      </c>
      <c r="C48" s="119">
        <f t="shared" si="0"/>
        <v>0.08</v>
      </c>
      <c r="D48" s="120">
        <f t="shared" si="1"/>
        <v>437.8662467804279</v>
      </c>
      <c r="E48" s="125"/>
      <c r="F48" s="122">
        <f>D48/(F2*10)</f>
        <v>2.1893312339021396</v>
      </c>
      <c r="G48" s="122">
        <f>D48/(G2*10)</f>
        <v>0.72977707796737978</v>
      </c>
      <c r="H48" s="122">
        <f>D48/(H2*10)</f>
        <v>0.58382166237390387</v>
      </c>
      <c r="I48" s="3"/>
      <c r="J48" s="37" t="s">
        <v>71</v>
      </c>
      <c r="K48" s="22">
        <f t="shared" si="5"/>
        <v>149.07639835664349</v>
      </c>
      <c r="L48" s="20"/>
      <c r="O48" s="4"/>
    </row>
    <row r="49" spans="1:14" ht="18" x14ac:dyDescent="0.2">
      <c r="A49" s="110">
        <v>45</v>
      </c>
      <c r="B49" s="111">
        <f>B48*C2+B48</f>
        <v>6384.0898780586358</v>
      </c>
      <c r="C49" s="112">
        <f t="shared" si="0"/>
        <v>0.08</v>
      </c>
      <c r="D49" s="113">
        <f t="shared" si="1"/>
        <v>472.89554652286188</v>
      </c>
      <c r="E49" s="116"/>
      <c r="F49" s="115">
        <f>D49/(F2*10)</f>
        <v>2.3644777326143096</v>
      </c>
      <c r="G49" s="115">
        <f>D49/(G2*10)</f>
        <v>0.78815924420476979</v>
      </c>
      <c r="H49" s="115">
        <f>D49/(H2*10)</f>
        <v>0.63052739536381586</v>
      </c>
      <c r="I49" s="3"/>
      <c r="J49" s="38" t="s">
        <v>72</v>
      </c>
      <c r="K49" s="57">
        <f t="shared" si="5"/>
        <v>161.00251022517477</v>
      </c>
      <c r="L49" s="18"/>
      <c r="M49" s="55" t="s">
        <v>73</v>
      </c>
      <c r="N49" s="6">
        <f>SUM(L44:L48)</f>
        <v>0</v>
      </c>
    </row>
    <row r="50" spans="1:14" ht="18" x14ac:dyDescent="0.2">
      <c r="A50" s="77">
        <v>46</v>
      </c>
      <c r="B50" s="78">
        <f>B49*C2+B49</f>
        <v>6894.8170683033268</v>
      </c>
      <c r="C50" s="79">
        <f t="shared" si="0"/>
        <v>0.08</v>
      </c>
      <c r="D50" s="80">
        <f t="shared" si="1"/>
        <v>510.72719024469097</v>
      </c>
      <c r="E50" s="81"/>
      <c r="F50" s="82">
        <f>D50/(F2*10)</f>
        <v>2.553635951223455</v>
      </c>
      <c r="G50" s="82">
        <f>D50/(G2*10)</f>
        <v>0.85121198374115159</v>
      </c>
      <c r="H50" s="82">
        <f>D50/(H2*10)</f>
        <v>0.68096958699292132</v>
      </c>
      <c r="I50" s="3"/>
      <c r="J50" s="58" t="s">
        <v>74</v>
      </c>
      <c r="K50" s="56">
        <f>SUM(K19:K49)</f>
        <v>1973.5338880398617</v>
      </c>
      <c r="L50" s="56">
        <f>SUM(L19:L49)</f>
        <v>0</v>
      </c>
      <c r="M50" s="3"/>
      <c r="N50" s="3"/>
    </row>
    <row r="51" spans="1:14" ht="18" x14ac:dyDescent="0.2">
      <c r="A51" s="77">
        <v>47</v>
      </c>
      <c r="B51" s="78">
        <f>B50*C2+B50</f>
        <v>7446.4024337675928</v>
      </c>
      <c r="C51" s="79">
        <f t="shared" si="0"/>
        <v>0.08</v>
      </c>
      <c r="D51" s="80">
        <f t="shared" si="1"/>
        <v>551.58536546426603</v>
      </c>
      <c r="E51" s="81"/>
      <c r="F51" s="82">
        <f>D51/(F2*10)</f>
        <v>2.75792682732133</v>
      </c>
      <c r="G51" s="82">
        <f>D51/(G2*10)</f>
        <v>0.91930894244044337</v>
      </c>
      <c r="H51" s="82">
        <f>D51/(H2*10)</f>
        <v>0.73544715395235472</v>
      </c>
      <c r="I51" s="3"/>
      <c r="J51" s="3"/>
      <c r="M51" s="3"/>
      <c r="N51" s="3"/>
    </row>
    <row r="52" spans="1:14" ht="18" x14ac:dyDescent="0.2">
      <c r="A52" s="77">
        <v>48</v>
      </c>
      <c r="B52" s="78">
        <f>B51*C2+B51</f>
        <v>8042.1146284690003</v>
      </c>
      <c r="C52" s="79">
        <f t="shared" si="0"/>
        <v>0.08</v>
      </c>
      <c r="D52" s="80">
        <f t="shared" si="1"/>
        <v>595.7121947014075</v>
      </c>
      <c r="E52" s="81"/>
      <c r="F52" s="82">
        <f>D52/(F2*10)</f>
        <v>2.9785609735070375</v>
      </c>
      <c r="G52" s="82">
        <f>D52/(G2*10)</f>
        <v>0.99285365783567914</v>
      </c>
      <c r="H52" s="82">
        <f>D52/(H2*10)</f>
        <v>0.79428292626854335</v>
      </c>
      <c r="I52" s="3"/>
      <c r="J52" s="3"/>
      <c r="K52" s="3"/>
      <c r="L52" s="3"/>
      <c r="M52" s="3"/>
      <c r="N52" s="3"/>
    </row>
    <row r="53" spans="1:14" ht="18" x14ac:dyDescent="0.2">
      <c r="A53" s="77">
        <v>50</v>
      </c>
      <c r="B53" s="78">
        <f>B52*C2+B52</f>
        <v>8685.4837987465198</v>
      </c>
      <c r="C53" s="79">
        <f t="shared" si="0"/>
        <v>0.08</v>
      </c>
      <c r="D53" s="80">
        <f t="shared" si="1"/>
        <v>643.36917027751952</v>
      </c>
      <c r="E53" s="81"/>
      <c r="F53" s="82">
        <f>D53/(F2*10)</f>
        <v>3.2168458513875975</v>
      </c>
      <c r="G53" s="82">
        <f>D53/(G2*10)</f>
        <v>1.0722819504625325</v>
      </c>
      <c r="H53" s="82">
        <f>D53/(H2*10)</f>
        <v>0.857825560370026</v>
      </c>
      <c r="I53" s="3"/>
      <c r="J53" s="3"/>
      <c r="K53" s="3"/>
      <c r="L53" s="3"/>
      <c r="M53" s="3"/>
      <c r="N53" s="3"/>
    </row>
    <row r="54" spans="1:14" ht="18" x14ac:dyDescent="0.2">
      <c r="A54" s="77">
        <v>51</v>
      </c>
      <c r="B54" s="78">
        <f>B53*C2+B53</f>
        <v>9380.3225026462424</v>
      </c>
      <c r="C54" s="79">
        <f t="shared" si="0"/>
        <v>0.08</v>
      </c>
      <c r="D54" s="80">
        <f t="shared" si="1"/>
        <v>694.83870389972253</v>
      </c>
      <c r="E54" s="81"/>
      <c r="F54" s="82">
        <f>D54/(F2*10)</f>
        <v>3.4741935194986127</v>
      </c>
      <c r="G54" s="82">
        <f>D54/(G2*10)</f>
        <v>1.1580645064995376</v>
      </c>
      <c r="H54" s="82">
        <f>D54/(H2*10)</f>
        <v>0.92645160519962999</v>
      </c>
    </row>
    <row r="55" spans="1:14" ht="18" x14ac:dyDescent="0.2">
      <c r="A55" s="70">
        <v>52</v>
      </c>
      <c r="B55" s="78">
        <f>B54*C2+B54</f>
        <v>10130.748302857941</v>
      </c>
      <c r="C55" s="79">
        <f t="shared" si="0"/>
        <v>0.08</v>
      </c>
      <c r="D55" s="80">
        <f t="shared" si="1"/>
        <v>750.42580021169852</v>
      </c>
      <c r="E55" s="81"/>
      <c r="F55" s="82">
        <f>D55/(F2*10)</f>
        <v>3.7521290010584925</v>
      </c>
      <c r="G55" s="82">
        <f>D55/(G2*10)</f>
        <v>1.2507096670194975</v>
      </c>
      <c r="H55" s="82">
        <f>D55/(H2*10)</f>
        <v>1.000567733615598</v>
      </c>
    </row>
    <row r="56" spans="1:14" ht="19" x14ac:dyDescent="0.25">
      <c r="A56" s="84">
        <v>53</v>
      </c>
      <c r="B56" s="78">
        <f>B55*C2+B55</f>
        <v>10941.208167086575</v>
      </c>
      <c r="C56" s="79">
        <f t="shared" si="0"/>
        <v>0.08</v>
      </c>
      <c r="D56" s="80">
        <f t="shared" si="1"/>
        <v>810.45986422863461</v>
      </c>
      <c r="E56" s="85"/>
      <c r="F56" s="82">
        <f>D56/(F2*10)</f>
        <v>4.052299321143173</v>
      </c>
      <c r="G56" s="82">
        <f>D56/(G2*10)</f>
        <v>1.3507664403810578</v>
      </c>
      <c r="H56" s="82">
        <f>D56/(H2*10)</f>
        <v>1.0806131523048461</v>
      </c>
    </row>
    <row r="57" spans="1:14" ht="19" x14ac:dyDescent="0.25">
      <c r="A57" s="84">
        <v>54</v>
      </c>
      <c r="B57" s="78">
        <f>B56*C2+B56</f>
        <v>11816.504820453501</v>
      </c>
      <c r="C57" s="79">
        <f t="shared" si="0"/>
        <v>0.08</v>
      </c>
      <c r="D57" s="80">
        <f t="shared" si="1"/>
        <v>875.29665336692597</v>
      </c>
      <c r="E57" s="85"/>
      <c r="F57" s="82">
        <f>D57/(F2*10)</f>
        <v>4.3764832668346294</v>
      </c>
      <c r="G57" s="82">
        <f>D57/(G2*10)</f>
        <v>1.4588277556115432</v>
      </c>
      <c r="H57" s="82">
        <f>D57/(H2*10)</f>
        <v>1.1670622044892347</v>
      </c>
    </row>
    <row r="58" spans="1:14" ht="19" x14ac:dyDescent="0.25">
      <c r="A58" s="84">
        <v>55</v>
      </c>
      <c r="B58" s="78">
        <f>B57*C2+B57</f>
        <v>12761.825206089781</v>
      </c>
      <c r="C58" s="79">
        <f t="shared" si="0"/>
        <v>0.08</v>
      </c>
      <c r="D58" s="80">
        <f t="shared" si="1"/>
        <v>945.32038563627975</v>
      </c>
      <c r="E58" s="85"/>
      <c r="F58" s="82">
        <f>D58/(F2*10)</f>
        <v>4.7266019281813989</v>
      </c>
      <c r="G58" s="82">
        <f>D58/(G2*10)</f>
        <v>1.5755339760604663</v>
      </c>
      <c r="H58" s="82">
        <f>D58/(H2*10)</f>
        <v>1.2604271808483729</v>
      </c>
    </row>
    <row r="59" spans="1:14" ht="19" x14ac:dyDescent="0.25">
      <c r="A59" s="84">
        <v>56</v>
      </c>
      <c r="B59" s="78">
        <f>B58*C2+B58</f>
        <v>13782.771222576965</v>
      </c>
      <c r="C59" s="79">
        <f t="shared" si="0"/>
        <v>0.08</v>
      </c>
      <c r="D59" s="80">
        <f t="shared" si="1"/>
        <v>1020.9460164871834</v>
      </c>
      <c r="E59" s="85"/>
      <c r="F59" s="82">
        <f>D59/(F2*10)</f>
        <v>5.1047300824359176</v>
      </c>
      <c r="G59" s="82">
        <f>D59/(G2*10)</f>
        <v>1.7015766941453057</v>
      </c>
      <c r="H59" s="82">
        <f>D59/(H2*10)</f>
        <v>1.3612613553162445</v>
      </c>
    </row>
    <row r="60" spans="1:14" ht="19" x14ac:dyDescent="0.25">
      <c r="A60" s="84">
        <v>57</v>
      </c>
      <c r="B60" s="78">
        <f>B59*C2+B59</f>
        <v>14885.392920383121</v>
      </c>
      <c r="C60" s="79">
        <f t="shared" si="0"/>
        <v>0.08</v>
      </c>
      <c r="D60" s="80">
        <f t="shared" si="1"/>
        <v>1102.6216978061566</v>
      </c>
      <c r="E60" s="85"/>
      <c r="F60" s="82">
        <f>D60/(F2*10)</f>
        <v>5.5131084890307829</v>
      </c>
      <c r="G60" s="82">
        <f>D60/(G2*10)</f>
        <v>1.8377028296769276</v>
      </c>
      <c r="H60" s="82">
        <f>D60/(H2*10)</f>
        <v>1.4701622637415421</v>
      </c>
    </row>
    <row r="61" spans="1:14" ht="19" x14ac:dyDescent="0.25">
      <c r="A61" s="84">
        <v>58</v>
      </c>
      <c r="B61" s="78">
        <f>B60*C2+B60</f>
        <v>16076.224354013772</v>
      </c>
      <c r="C61" s="79">
        <f t="shared" si="0"/>
        <v>0.08</v>
      </c>
      <c r="D61" s="80">
        <f t="shared" si="1"/>
        <v>1190.8314336306503</v>
      </c>
      <c r="E61" s="85"/>
      <c r="F61" s="82">
        <f>D61/(F2*10)</f>
        <v>5.9541571681532517</v>
      </c>
      <c r="G61" s="82">
        <f>D61/(G2*10)</f>
        <v>1.9847190560510839</v>
      </c>
      <c r="H61" s="82">
        <f>D61/(H2*10)</f>
        <v>1.5877752448408671</v>
      </c>
    </row>
    <row r="62" spans="1:14" ht="19" x14ac:dyDescent="0.25">
      <c r="A62" s="84">
        <v>59</v>
      </c>
      <c r="B62" s="78">
        <f>B61*C2+B61</f>
        <v>17362.322302334873</v>
      </c>
      <c r="C62" s="79">
        <f t="shared" si="0"/>
        <v>0.08</v>
      </c>
      <c r="D62" s="80">
        <f t="shared" si="1"/>
        <v>1286.0979483211013</v>
      </c>
      <c r="E62" s="85"/>
      <c r="F62" s="82">
        <f>D62/(F2*10)</f>
        <v>6.4304897416055065</v>
      </c>
      <c r="G62" s="82">
        <f>D62/(G2*10)</f>
        <v>2.1434965805351687</v>
      </c>
      <c r="H62" s="82">
        <f>D62/(H2*10)</f>
        <v>1.7147972644281351</v>
      </c>
    </row>
    <row r="63" spans="1:14" ht="19" x14ac:dyDescent="0.25">
      <c r="A63" s="86">
        <v>60</v>
      </c>
      <c r="B63" s="87">
        <f>B62*C2+B62</f>
        <v>18751.308086521662</v>
      </c>
      <c r="C63" s="88">
        <f t="shared" si="0"/>
        <v>0.08</v>
      </c>
      <c r="D63" s="89">
        <f t="shared" si="1"/>
        <v>1388.9857841867888</v>
      </c>
      <c r="E63" s="90"/>
      <c r="F63" s="91">
        <f>D63/(F2*10)</f>
        <v>6.9449289209339442</v>
      </c>
      <c r="G63" s="91">
        <f>D63/(G2*10)</f>
        <v>2.3149763069779814</v>
      </c>
      <c r="H63" s="91">
        <f>D63/(H2*10)</f>
        <v>1.8519810455823851</v>
      </c>
    </row>
    <row r="64" spans="1:14" ht="19" x14ac:dyDescent="0.25">
      <c r="A64" s="84">
        <v>61</v>
      </c>
      <c r="B64" s="78">
        <f>B63*C7+B63</f>
        <v>20251.412733443394</v>
      </c>
      <c r="C64" s="79">
        <f t="shared" si="0"/>
        <v>0.08</v>
      </c>
      <c r="D64" s="80">
        <f t="shared" ref="D64:D93" si="6">B64-B63</f>
        <v>1500.1046469217326</v>
      </c>
      <c r="E64" s="85"/>
      <c r="F64" s="82"/>
      <c r="G64" s="82"/>
      <c r="H64" s="82"/>
    </row>
    <row r="65" spans="1:8" ht="19" x14ac:dyDescent="0.25">
      <c r="A65" s="84">
        <v>62</v>
      </c>
      <c r="B65" s="78">
        <f>B64*C7+B64</f>
        <v>21871.525752118865</v>
      </c>
      <c r="C65" s="79">
        <f t="shared" si="0"/>
        <v>0.08</v>
      </c>
      <c r="D65" s="80">
        <f t="shared" si="6"/>
        <v>1620.1130186754708</v>
      </c>
      <c r="E65" s="85"/>
      <c r="F65" s="82"/>
      <c r="G65" s="82"/>
      <c r="H65" s="82"/>
    </row>
    <row r="66" spans="1:8" ht="19" x14ac:dyDescent="0.25">
      <c r="A66" s="84">
        <v>63</v>
      </c>
      <c r="B66" s="78">
        <f>B65*C7+B65</f>
        <v>23621.247812288373</v>
      </c>
      <c r="C66" s="79">
        <f t="shared" si="0"/>
        <v>0.08</v>
      </c>
      <c r="D66" s="80">
        <f t="shared" si="6"/>
        <v>1749.722060169508</v>
      </c>
      <c r="E66" s="85"/>
      <c r="F66" s="82"/>
      <c r="G66" s="82"/>
      <c r="H66" s="82"/>
    </row>
    <row r="67" spans="1:8" ht="19" x14ac:dyDescent="0.25">
      <c r="A67" s="84">
        <v>64</v>
      </c>
      <c r="B67" s="78">
        <f>B66*C7+B66</f>
        <v>25510.947637271442</v>
      </c>
      <c r="C67" s="79">
        <f t="shared" si="0"/>
        <v>0.08</v>
      </c>
      <c r="D67" s="80">
        <f t="shared" si="6"/>
        <v>1889.6998249830685</v>
      </c>
      <c r="E67" s="85"/>
      <c r="F67" s="82"/>
      <c r="G67" s="82"/>
      <c r="H67" s="82"/>
    </row>
    <row r="68" spans="1:8" ht="19" x14ac:dyDescent="0.25">
      <c r="A68" s="86">
        <v>65</v>
      </c>
      <c r="B68" s="87">
        <f>B67*C7+B67</f>
        <v>27551.823448253155</v>
      </c>
      <c r="C68" s="88">
        <f t="shared" si="0"/>
        <v>0.08</v>
      </c>
      <c r="D68" s="89">
        <f t="shared" si="6"/>
        <v>2040.8758109817136</v>
      </c>
      <c r="E68" s="90"/>
      <c r="F68" s="91"/>
      <c r="G68" s="91"/>
      <c r="H68" s="91"/>
    </row>
    <row r="69" spans="1:8" ht="20" thickBot="1" x14ac:dyDescent="0.3">
      <c r="A69" s="117">
        <v>66</v>
      </c>
      <c r="B69" s="118">
        <f>B68*C12+B68</f>
        <v>29755.969324113408</v>
      </c>
      <c r="C69" s="119">
        <f t="shared" si="0"/>
        <v>0.08</v>
      </c>
      <c r="D69" s="120">
        <f t="shared" si="6"/>
        <v>2204.145875860253</v>
      </c>
      <c r="E69" s="121"/>
      <c r="F69" s="122"/>
      <c r="G69" s="122"/>
      <c r="H69" s="122"/>
    </row>
    <row r="70" spans="1:8" ht="19" x14ac:dyDescent="0.25">
      <c r="A70" s="84">
        <v>67</v>
      </c>
      <c r="B70" s="78">
        <f>B69*C12+B69</f>
        <v>32136.44687004248</v>
      </c>
      <c r="C70" s="79">
        <f t="shared" ref="C70:C93" si="7">$C$2</f>
        <v>0.08</v>
      </c>
      <c r="D70" s="80">
        <f t="shared" si="6"/>
        <v>2380.4775459290722</v>
      </c>
      <c r="E70" s="85"/>
      <c r="F70" s="82"/>
      <c r="G70" s="82"/>
      <c r="H70" s="82"/>
    </row>
    <row r="71" spans="1:8" ht="19" x14ac:dyDescent="0.25">
      <c r="A71" s="84">
        <v>68</v>
      </c>
      <c r="B71" s="78">
        <f>B70*C12+B70</f>
        <v>34707.362619645879</v>
      </c>
      <c r="C71" s="79">
        <f t="shared" si="7"/>
        <v>0.08</v>
      </c>
      <c r="D71" s="80">
        <f t="shared" si="6"/>
        <v>2570.9157496033986</v>
      </c>
      <c r="E71" s="85"/>
      <c r="F71" s="82"/>
      <c r="G71" s="82"/>
      <c r="H71" s="82"/>
    </row>
    <row r="72" spans="1:8" ht="19" x14ac:dyDescent="0.25">
      <c r="A72" s="84">
        <v>69</v>
      </c>
      <c r="B72" s="78">
        <f>B71*C12+B71</f>
        <v>37483.951629217547</v>
      </c>
      <c r="C72" s="79">
        <f t="shared" si="7"/>
        <v>0.08</v>
      </c>
      <c r="D72" s="80">
        <f t="shared" si="6"/>
        <v>2776.5890095716677</v>
      </c>
      <c r="E72" s="85"/>
      <c r="F72" s="82"/>
      <c r="G72" s="82"/>
      <c r="H72" s="82"/>
    </row>
    <row r="73" spans="1:8" ht="19" x14ac:dyDescent="0.25">
      <c r="A73" s="86">
        <v>70</v>
      </c>
      <c r="B73" s="87">
        <f>B72*C12+B72</f>
        <v>40482.667759554948</v>
      </c>
      <c r="C73" s="88">
        <f t="shared" si="7"/>
        <v>0.08</v>
      </c>
      <c r="D73" s="89">
        <f t="shared" si="6"/>
        <v>2998.7161303374014</v>
      </c>
      <c r="E73" s="90"/>
      <c r="F73" s="91"/>
      <c r="G73" s="91"/>
      <c r="H73" s="91"/>
    </row>
    <row r="74" spans="1:8" ht="19" x14ac:dyDescent="0.25">
      <c r="A74" s="84">
        <v>71</v>
      </c>
      <c r="B74" s="78">
        <f>B73*C17+B73</f>
        <v>43721.281180319347</v>
      </c>
      <c r="C74" s="79">
        <f t="shared" si="7"/>
        <v>0.08</v>
      </c>
      <c r="D74" s="80">
        <f t="shared" si="6"/>
        <v>3238.6134207643991</v>
      </c>
      <c r="E74" s="85"/>
      <c r="F74" s="82"/>
      <c r="G74" s="82"/>
      <c r="H74" s="82"/>
    </row>
    <row r="75" spans="1:8" ht="19" x14ac:dyDescent="0.25">
      <c r="A75" s="84">
        <v>72</v>
      </c>
      <c r="B75" s="78">
        <f>B74*C17+B74</f>
        <v>47218.983674744894</v>
      </c>
      <c r="C75" s="79">
        <f t="shared" si="7"/>
        <v>0.08</v>
      </c>
      <c r="D75" s="80">
        <f t="shared" si="6"/>
        <v>3497.7024944255463</v>
      </c>
      <c r="E75" s="85"/>
      <c r="F75" s="82"/>
      <c r="G75" s="82"/>
      <c r="H75" s="82"/>
    </row>
    <row r="76" spans="1:8" ht="19" x14ac:dyDescent="0.25">
      <c r="A76" s="84">
        <v>73</v>
      </c>
      <c r="B76" s="78">
        <f>B75*C17+B75</f>
        <v>50996.502368724483</v>
      </c>
      <c r="C76" s="79">
        <f t="shared" si="7"/>
        <v>0.08</v>
      </c>
      <c r="D76" s="80">
        <f t="shared" si="6"/>
        <v>3777.5186939795894</v>
      </c>
      <c r="E76" s="85"/>
      <c r="F76" s="82"/>
      <c r="G76" s="82"/>
      <c r="H76" s="82"/>
    </row>
    <row r="77" spans="1:8" ht="19" x14ac:dyDescent="0.25">
      <c r="A77" s="84">
        <v>74</v>
      </c>
      <c r="B77" s="78">
        <f>B76*C17+B76</f>
        <v>55076.222558222442</v>
      </c>
      <c r="C77" s="79">
        <f t="shared" si="7"/>
        <v>0.08</v>
      </c>
      <c r="D77" s="80">
        <f t="shared" si="6"/>
        <v>4079.7201894979589</v>
      </c>
      <c r="E77" s="85"/>
      <c r="F77" s="82"/>
      <c r="G77" s="82"/>
      <c r="H77" s="82"/>
    </row>
    <row r="78" spans="1:8" ht="19" x14ac:dyDescent="0.25">
      <c r="A78" s="86">
        <v>75</v>
      </c>
      <c r="B78" s="87">
        <f>B77*C17+B77</f>
        <v>59482.320362880237</v>
      </c>
      <c r="C78" s="88">
        <f t="shared" si="7"/>
        <v>0.08</v>
      </c>
      <c r="D78" s="89">
        <f t="shared" si="6"/>
        <v>4406.0978046577948</v>
      </c>
      <c r="E78" s="90"/>
      <c r="F78" s="91"/>
      <c r="G78" s="91"/>
      <c r="H78" s="91"/>
    </row>
    <row r="79" spans="1:8" ht="19" x14ac:dyDescent="0.25">
      <c r="A79" s="84">
        <v>76</v>
      </c>
      <c r="B79" s="78">
        <f>B78*C22+B78</f>
        <v>64240.905991910658</v>
      </c>
      <c r="C79" s="79">
        <f t="shared" si="7"/>
        <v>0.08</v>
      </c>
      <c r="D79" s="80">
        <f t="shared" si="6"/>
        <v>4758.5856290304218</v>
      </c>
      <c r="E79" s="85"/>
      <c r="F79" s="82"/>
      <c r="G79" s="82"/>
      <c r="H79" s="82"/>
    </row>
    <row r="80" spans="1:8" ht="19" x14ac:dyDescent="0.25">
      <c r="A80" s="84">
        <v>77</v>
      </c>
      <c r="B80" s="78">
        <f>B79*C22+B79</f>
        <v>69380.178471263513</v>
      </c>
      <c r="C80" s="79">
        <f t="shared" si="7"/>
        <v>0.08</v>
      </c>
      <c r="D80" s="80">
        <f t="shared" si="6"/>
        <v>5139.2724793528541</v>
      </c>
      <c r="E80" s="85"/>
      <c r="F80" s="82"/>
      <c r="G80" s="82"/>
      <c r="H80" s="82"/>
    </row>
    <row r="81" spans="1:8" ht="19" x14ac:dyDescent="0.25">
      <c r="A81" s="84">
        <v>78</v>
      </c>
      <c r="B81" s="78">
        <f>B80*C22+B80</f>
        <v>74930.592748964598</v>
      </c>
      <c r="C81" s="79">
        <f t="shared" si="7"/>
        <v>0.08</v>
      </c>
      <c r="D81" s="80">
        <f t="shared" si="6"/>
        <v>5550.4142777010857</v>
      </c>
      <c r="E81" s="85"/>
      <c r="F81" s="82"/>
      <c r="G81" s="82"/>
      <c r="H81" s="82"/>
    </row>
    <row r="82" spans="1:8" ht="19" x14ac:dyDescent="0.25">
      <c r="A82" s="84">
        <v>79</v>
      </c>
      <c r="B82" s="78">
        <f>B81*C22+B81</f>
        <v>80925.040168881766</v>
      </c>
      <c r="C82" s="79">
        <f t="shared" si="7"/>
        <v>0.08</v>
      </c>
      <c r="D82" s="80">
        <f t="shared" si="6"/>
        <v>5994.4474199171673</v>
      </c>
      <c r="E82" s="85"/>
      <c r="F82" s="82"/>
      <c r="G82" s="82"/>
      <c r="H82" s="82"/>
    </row>
    <row r="83" spans="1:8" ht="19" x14ac:dyDescent="0.25">
      <c r="A83" s="86">
        <v>80</v>
      </c>
      <c r="B83" s="87">
        <f>B82*C22+B82</f>
        <v>87399.043382392309</v>
      </c>
      <c r="C83" s="88">
        <f t="shared" si="7"/>
        <v>0.08</v>
      </c>
      <c r="D83" s="89">
        <f t="shared" si="6"/>
        <v>6474.003213510543</v>
      </c>
      <c r="E83" s="90"/>
      <c r="F83" s="91"/>
      <c r="G83" s="91"/>
      <c r="H83" s="91"/>
    </row>
    <row r="84" spans="1:8" ht="19" x14ac:dyDescent="0.25">
      <c r="A84" s="84">
        <v>81</v>
      </c>
      <c r="B84" s="78">
        <f>B83*C27+B83</f>
        <v>94390.966852983693</v>
      </c>
      <c r="C84" s="79">
        <f t="shared" si="7"/>
        <v>0.08</v>
      </c>
      <c r="D84" s="80">
        <f t="shared" si="6"/>
        <v>6991.9234705913841</v>
      </c>
      <c r="E84" s="85"/>
      <c r="F84" s="82"/>
      <c r="G84" s="82"/>
      <c r="H84" s="82"/>
    </row>
    <row r="85" spans="1:8" ht="19" x14ac:dyDescent="0.25">
      <c r="A85" s="84">
        <v>82</v>
      </c>
      <c r="B85" s="78">
        <f>B84*C27+B84</f>
        <v>101942.24420122239</v>
      </c>
      <c r="C85" s="79">
        <f t="shared" si="7"/>
        <v>0.08</v>
      </c>
      <c r="D85" s="80">
        <f t="shared" si="6"/>
        <v>7551.2773482386983</v>
      </c>
      <c r="E85" s="85"/>
      <c r="F85" s="82"/>
      <c r="G85" s="82"/>
      <c r="H85" s="82"/>
    </row>
    <row r="86" spans="1:8" ht="19" x14ac:dyDescent="0.25">
      <c r="A86" s="84">
        <v>83</v>
      </c>
      <c r="B86" s="78">
        <f>B85*C27+B85</f>
        <v>110097.62373732019</v>
      </c>
      <c r="C86" s="79">
        <f t="shared" si="7"/>
        <v>0.08</v>
      </c>
      <c r="D86" s="80">
        <f t="shared" si="6"/>
        <v>8155.3795360977965</v>
      </c>
      <c r="E86" s="85"/>
      <c r="F86" s="82"/>
      <c r="G86" s="82"/>
      <c r="H86" s="82"/>
    </row>
    <row r="87" spans="1:8" ht="19" x14ac:dyDescent="0.25">
      <c r="A87" s="84">
        <v>84</v>
      </c>
      <c r="B87" s="78">
        <f>B86*C27+B86</f>
        <v>118905.4336363058</v>
      </c>
      <c r="C87" s="79">
        <f t="shared" si="7"/>
        <v>0.08</v>
      </c>
      <c r="D87" s="80">
        <f t="shared" si="6"/>
        <v>8807.809898985608</v>
      </c>
      <c r="E87" s="85"/>
      <c r="F87" s="82"/>
      <c r="G87" s="82"/>
      <c r="H87" s="82"/>
    </row>
    <row r="88" spans="1:8" ht="19" x14ac:dyDescent="0.25">
      <c r="A88" s="86">
        <v>85</v>
      </c>
      <c r="B88" s="87">
        <f>B87*C27+B87</f>
        <v>128417.86832721026</v>
      </c>
      <c r="C88" s="88">
        <f t="shared" si="7"/>
        <v>0.08</v>
      </c>
      <c r="D88" s="89">
        <f t="shared" si="6"/>
        <v>9512.4346909044689</v>
      </c>
      <c r="E88" s="90"/>
      <c r="F88" s="91"/>
      <c r="G88" s="91"/>
      <c r="H88" s="91"/>
    </row>
    <row r="89" spans="1:8" ht="19" x14ac:dyDescent="0.25">
      <c r="A89" s="84">
        <v>86</v>
      </c>
      <c r="B89" s="78">
        <f>B88*C32+B88</f>
        <v>138691.29779338709</v>
      </c>
      <c r="C89" s="79">
        <f t="shared" si="7"/>
        <v>0.08</v>
      </c>
      <c r="D89" s="80">
        <f t="shared" si="6"/>
        <v>10273.429466176822</v>
      </c>
      <c r="E89" s="85"/>
      <c r="F89" s="82"/>
      <c r="G89" s="82"/>
      <c r="H89" s="82"/>
    </row>
    <row r="90" spans="1:8" ht="19" x14ac:dyDescent="0.25">
      <c r="A90" s="84">
        <v>87</v>
      </c>
      <c r="B90" s="78">
        <f>B89*C32+B89</f>
        <v>149786.60161685804</v>
      </c>
      <c r="C90" s="79">
        <f t="shared" si="7"/>
        <v>0.08</v>
      </c>
      <c r="D90" s="80">
        <f t="shared" si="6"/>
        <v>11095.303823470953</v>
      </c>
      <c r="E90" s="85"/>
      <c r="F90" s="82"/>
      <c r="G90" s="82"/>
      <c r="H90" s="82"/>
    </row>
    <row r="91" spans="1:8" ht="19" x14ac:dyDescent="0.25">
      <c r="A91" s="84">
        <v>88</v>
      </c>
      <c r="B91" s="78">
        <f>B90*C34+B90</f>
        <v>161769.52974620668</v>
      </c>
      <c r="C91" s="79">
        <f t="shared" si="7"/>
        <v>0.08</v>
      </c>
      <c r="D91" s="80">
        <f t="shared" si="6"/>
        <v>11982.928129348642</v>
      </c>
      <c r="E91" s="85"/>
      <c r="F91" s="82"/>
      <c r="G91" s="82"/>
      <c r="H91" s="82"/>
    </row>
    <row r="92" spans="1:8" ht="19" x14ac:dyDescent="0.25">
      <c r="A92" s="84">
        <v>89</v>
      </c>
      <c r="B92" s="78">
        <f>B91*C34+B91</f>
        <v>174711.0921259032</v>
      </c>
      <c r="C92" s="79">
        <f t="shared" si="7"/>
        <v>0.08</v>
      </c>
      <c r="D92" s="80">
        <f t="shared" si="6"/>
        <v>12941.562379696523</v>
      </c>
      <c r="E92" s="85"/>
      <c r="F92" s="82"/>
      <c r="G92" s="82"/>
      <c r="H92" s="82"/>
    </row>
    <row r="93" spans="1:8" ht="19" x14ac:dyDescent="0.25">
      <c r="A93" s="84">
        <v>90</v>
      </c>
      <c r="B93" s="78">
        <f>B92*C34+B92</f>
        <v>188687.97949597545</v>
      </c>
      <c r="C93" s="79">
        <f t="shared" si="7"/>
        <v>0.08</v>
      </c>
      <c r="D93" s="80">
        <f t="shared" si="6"/>
        <v>13976.887370072247</v>
      </c>
      <c r="E93" s="85"/>
      <c r="F93" s="82"/>
      <c r="G93" s="82"/>
      <c r="H93" s="82"/>
    </row>
    <row r="94" spans="1:8" x14ac:dyDescent="0.2">
      <c r="A94" s="1"/>
    </row>
    <row r="95" spans="1:8" x14ac:dyDescent="0.2">
      <c r="A95" s="1"/>
    </row>
    <row r="96" spans="1:8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</sheetData>
  <mergeCells count="1">
    <mergeCell ref="I2:N2"/>
  </mergeCells>
  <phoneticPr fontId="17" type="noConversion"/>
  <pageMargins left="0.7" right="0.7" top="0.75" bottom="0.75" header="0.3" footer="0.3"/>
  <pageSetup paperSize="9" scale="42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R96"/>
  <sheetViews>
    <sheetView tabSelected="1" zoomScaleNormal="100" workbookViewId="0">
      <selection activeCell="M75" sqref="M75"/>
    </sheetView>
  </sheetViews>
  <sheetFormatPr baseColWidth="10" defaultColWidth="8.83203125" defaultRowHeight="15" x14ac:dyDescent="0.2"/>
  <cols>
    <col min="1" max="1" width="11" customWidth="1"/>
    <col min="2" max="2" width="22.6640625" customWidth="1"/>
    <col min="3" max="3" width="20.1640625" customWidth="1"/>
    <col min="4" max="4" width="15.6640625" customWidth="1"/>
    <col min="5" max="5" width="19.6640625" customWidth="1"/>
    <col min="6" max="6" width="11.33203125" bestFit="1" customWidth="1"/>
    <col min="7" max="7" width="11" customWidth="1"/>
    <col min="8" max="8" width="23.33203125" customWidth="1"/>
    <col min="9" max="9" width="22.5" customWidth="1"/>
    <col min="10" max="10" width="18.6640625" customWidth="1"/>
    <col min="11" max="12" width="20.5" customWidth="1"/>
    <col min="13" max="13" width="25" customWidth="1"/>
    <col min="14" max="14" width="23.5" customWidth="1"/>
    <col min="15" max="15" width="18" customWidth="1"/>
    <col min="16" max="16" width="13" customWidth="1"/>
    <col min="17" max="17" width="20.83203125" customWidth="1"/>
  </cols>
  <sheetData>
    <row r="1" spans="1:18" ht="16" x14ac:dyDescent="0.2">
      <c r="A1" s="26" t="s">
        <v>0</v>
      </c>
      <c r="B1" s="29" t="s">
        <v>1</v>
      </c>
      <c r="C1" s="31" t="s">
        <v>2</v>
      </c>
      <c r="D1" s="26" t="s">
        <v>3</v>
      </c>
      <c r="E1" s="167"/>
      <c r="F1" s="167"/>
      <c r="G1" s="167"/>
      <c r="H1" s="167"/>
      <c r="I1" s="167"/>
      <c r="J1" s="167"/>
      <c r="K1" s="7"/>
      <c r="L1" s="7"/>
      <c r="M1" s="7"/>
      <c r="N1" s="8"/>
    </row>
    <row r="2" spans="1:18" ht="17" thickBot="1" x14ac:dyDescent="0.25">
      <c r="A2" s="27" t="s">
        <v>4</v>
      </c>
      <c r="B2" s="30">
        <v>1200</v>
      </c>
      <c r="C2" s="32">
        <v>0.1</v>
      </c>
      <c r="D2" s="34"/>
      <c r="E2" s="9"/>
      <c r="F2" s="10"/>
      <c r="G2" s="10"/>
      <c r="H2" s="10"/>
      <c r="I2" s="165"/>
      <c r="J2" s="165"/>
      <c r="K2" s="165"/>
      <c r="L2" s="165"/>
      <c r="M2" s="165"/>
      <c r="N2" s="166"/>
    </row>
    <row r="3" spans="1:18" ht="17" thickTop="1" x14ac:dyDescent="0.2">
      <c r="A3" s="28"/>
      <c r="B3" s="68"/>
      <c r="C3" s="33"/>
      <c r="D3" s="35" t="s">
        <v>100</v>
      </c>
      <c r="E3" s="11"/>
      <c r="F3" s="12"/>
      <c r="G3" s="13"/>
      <c r="H3" s="13"/>
      <c r="I3" s="14"/>
      <c r="J3" s="14"/>
      <c r="K3" s="14"/>
      <c r="L3" s="14"/>
      <c r="M3" s="15"/>
      <c r="N3" s="16"/>
    </row>
    <row r="5" spans="1:18" ht="21" x14ac:dyDescent="0.25">
      <c r="A5" s="92">
        <v>1</v>
      </c>
      <c r="B5" s="93">
        <f>B2*C2+B2</f>
        <v>1320</v>
      </c>
      <c r="C5" s="94">
        <f>$C$2</f>
        <v>0.1</v>
      </c>
      <c r="D5" s="93">
        <f>B5-B2</f>
        <v>120</v>
      </c>
      <c r="E5" s="161">
        <f>(D5/40)/10</f>
        <v>0.3</v>
      </c>
      <c r="J5" s="53" t="s">
        <v>26</v>
      </c>
      <c r="L5" s="3"/>
      <c r="M5" s="3"/>
      <c r="N5" s="3"/>
    </row>
    <row r="6" spans="1:18" ht="21" x14ac:dyDescent="0.25">
      <c r="A6" s="92">
        <v>2</v>
      </c>
      <c r="B6" s="93">
        <f>B5*C2+B5</f>
        <v>1452</v>
      </c>
      <c r="C6" s="94">
        <f t="shared" ref="C6:C69" si="0">$C$2</f>
        <v>0.1</v>
      </c>
      <c r="D6" s="93">
        <f t="shared" ref="D6:D69" si="1">B6-B5</f>
        <v>132</v>
      </c>
      <c r="E6" s="161">
        <f t="shared" ref="E6:E69" si="2">(D6/40)/10</f>
        <v>0.32999999999999996</v>
      </c>
      <c r="J6" s="43" t="s">
        <v>27</v>
      </c>
      <c r="K6" s="69" t="s">
        <v>28</v>
      </c>
      <c r="L6" s="44" t="s">
        <v>29</v>
      </c>
      <c r="M6" s="45" t="s">
        <v>30</v>
      </c>
      <c r="N6" s="42" t="s">
        <v>31</v>
      </c>
      <c r="O6" s="45" t="s">
        <v>32</v>
      </c>
      <c r="P6" s="53"/>
    </row>
    <row r="7" spans="1:18" ht="18" x14ac:dyDescent="0.2">
      <c r="A7" s="92">
        <v>3</v>
      </c>
      <c r="B7" s="93">
        <f>B6*C2+B6</f>
        <v>1597.2</v>
      </c>
      <c r="C7" s="94">
        <f t="shared" si="0"/>
        <v>0.1</v>
      </c>
      <c r="D7" s="93">
        <f t="shared" si="1"/>
        <v>145.20000000000005</v>
      </c>
      <c r="E7" s="161">
        <f t="shared" si="2"/>
        <v>0.3630000000000001</v>
      </c>
      <c r="J7" s="36" t="s">
        <v>33</v>
      </c>
      <c r="K7" s="21"/>
      <c r="L7" s="19"/>
      <c r="M7" s="23" t="e">
        <f>#REF!</f>
        <v>#REF!</v>
      </c>
      <c r="N7" s="24">
        <f>SUM(L7:L36)</f>
        <v>0</v>
      </c>
      <c r="O7" s="25" t="e">
        <f>M7+N7</f>
        <v>#REF!</v>
      </c>
    </row>
    <row r="8" spans="1:18" ht="21" x14ac:dyDescent="0.25">
      <c r="A8" s="92">
        <v>4</v>
      </c>
      <c r="B8" s="93">
        <f>B7*C2+B7</f>
        <v>1756.92</v>
      </c>
      <c r="C8" s="94">
        <f t="shared" si="0"/>
        <v>0.1</v>
      </c>
      <c r="D8" s="93">
        <f t="shared" si="1"/>
        <v>159.72000000000003</v>
      </c>
      <c r="E8" s="161">
        <f t="shared" si="2"/>
        <v>0.3993000000000001</v>
      </c>
      <c r="J8" s="37" t="s">
        <v>34</v>
      </c>
      <c r="K8" s="22"/>
      <c r="L8" s="20"/>
      <c r="M8" s="4"/>
      <c r="N8" s="5"/>
      <c r="O8" s="4"/>
      <c r="P8" s="63" t="s">
        <v>43</v>
      </c>
      <c r="Q8" s="59"/>
      <c r="R8" s="60"/>
    </row>
    <row r="9" spans="1:18" ht="18" x14ac:dyDescent="0.2">
      <c r="A9" s="92">
        <v>5</v>
      </c>
      <c r="B9" s="93">
        <f>B8*C2+B8</f>
        <v>1932.6120000000001</v>
      </c>
      <c r="C9" s="94">
        <f t="shared" si="0"/>
        <v>0.1</v>
      </c>
      <c r="D9" s="93">
        <f t="shared" si="1"/>
        <v>175.69200000000001</v>
      </c>
      <c r="E9" s="161">
        <f t="shared" si="2"/>
        <v>0.43923000000000006</v>
      </c>
      <c r="J9" s="37" t="s">
        <v>35</v>
      </c>
      <c r="K9" s="22"/>
      <c r="L9" s="20"/>
      <c r="M9" s="5"/>
      <c r="N9" s="5"/>
      <c r="O9" s="4"/>
      <c r="P9" s="127" t="s">
        <v>79</v>
      </c>
      <c r="Q9" s="65"/>
      <c r="R9" s="66"/>
    </row>
    <row r="10" spans="1:18" ht="18" x14ac:dyDescent="0.2">
      <c r="A10" s="92">
        <v>6</v>
      </c>
      <c r="B10" s="93">
        <f>B9*C2+B9</f>
        <v>2125.8732</v>
      </c>
      <c r="C10" s="94">
        <f t="shared" si="0"/>
        <v>0.1</v>
      </c>
      <c r="D10" s="93">
        <f t="shared" si="1"/>
        <v>193.26119999999992</v>
      </c>
      <c r="E10" s="161">
        <f t="shared" si="2"/>
        <v>0.48315299999999983</v>
      </c>
      <c r="J10" s="37" t="s">
        <v>36</v>
      </c>
      <c r="K10" s="22"/>
      <c r="L10" s="20"/>
      <c r="M10" s="5"/>
      <c r="N10" s="5"/>
      <c r="O10" s="4"/>
      <c r="P10" s="67" t="s">
        <v>48</v>
      </c>
      <c r="Q10" s="65"/>
      <c r="R10" s="66"/>
    </row>
    <row r="11" spans="1:18" ht="18" x14ac:dyDescent="0.2">
      <c r="A11" s="92">
        <v>7</v>
      </c>
      <c r="B11" s="93">
        <f>B10*C2+B10</f>
        <v>2338.4605200000001</v>
      </c>
      <c r="C11" s="94">
        <f t="shared" si="0"/>
        <v>0.1</v>
      </c>
      <c r="D11" s="93">
        <f t="shared" si="1"/>
        <v>212.58732000000009</v>
      </c>
      <c r="E11" s="161">
        <f t="shared" si="2"/>
        <v>0.53146830000000023</v>
      </c>
      <c r="J11" s="37" t="s">
        <v>37</v>
      </c>
      <c r="K11" s="22"/>
      <c r="L11" s="20"/>
      <c r="O11" s="4"/>
      <c r="P11" s="67" t="s">
        <v>80</v>
      </c>
      <c r="Q11" s="65"/>
      <c r="R11" s="66"/>
    </row>
    <row r="12" spans="1:18" ht="18" x14ac:dyDescent="0.2">
      <c r="A12" s="92">
        <v>8</v>
      </c>
      <c r="B12" s="93">
        <f>B11*C2+B11</f>
        <v>2572.306572</v>
      </c>
      <c r="C12" s="94">
        <f t="shared" si="0"/>
        <v>0.1</v>
      </c>
      <c r="D12" s="93">
        <f t="shared" si="1"/>
        <v>233.84605199999987</v>
      </c>
      <c r="E12" s="161">
        <f t="shared" si="2"/>
        <v>0.58461512999999976</v>
      </c>
      <c r="J12" s="37" t="s">
        <v>38</v>
      </c>
      <c r="K12" s="22"/>
      <c r="L12" s="20"/>
      <c r="M12" s="39" t="s">
        <v>39</v>
      </c>
      <c r="N12" s="6">
        <f>SUM(L7:L10)</f>
        <v>0</v>
      </c>
      <c r="O12" s="4"/>
      <c r="P12" s="61" t="s">
        <v>81</v>
      </c>
      <c r="Q12" s="17"/>
      <c r="R12" s="62"/>
    </row>
    <row r="13" spans="1:18" ht="18" x14ac:dyDescent="0.2">
      <c r="A13" s="92">
        <v>9</v>
      </c>
      <c r="B13" s="93">
        <f>B12*C2+B12</f>
        <v>2829.5372292000002</v>
      </c>
      <c r="C13" s="94">
        <f t="shared" si="0"/>
        <v>0.1</v>
      </c>
      <c r="D13" s="93">
        <f t="shared" si="1"/>
        <v>257.23065720000022</v>
      </c>
      <c r="E13" s="161">
        <f t="shared" si="2"/>
        <v>0.64307664300000056</v>
      </c>
      <c r="J13" s="37" t="s">
        <v>40</v>
      </c>
      <c r="K13" s="22"/>
      <c r="L13" s="20"/>
      <c r="M13" s="5"/>
      <c r="N13" s="5"/>
      <c r="O13" s="4"/>
      <c r="P13" s="67" t="s">
        <v>82</v>
      </c>
      <c r="Q13" s="65"/>
      <c r="R13" s="66"/>
    </row>
    <row r="14" spans="1:18" ht="18" x14ac:dyDescent="0.2">
      <c r="A14" s="92">
        <v>10</v>
      </c>
      <c r="B14" s="93">
        <f>B13*C2+B13</f>
        <v>3112.4909521200002</v>
      </c>
      <c r="C14" s="94">
        <f t="shared" si="0"/>
        <v>0.1</v>
      </c>
      <c r="D14" s="93">
        <f t="shared" si="1"/>
        <v>282.95372292000002</v>
      </c>
      <c r="E14" s="161">
        <f t="shared" si="2"/>
        <v>0.70738430730000013</v>
      </c>
      <c r="J14" s="37" t="s">
        <v>41</v>
      </c>
      <c r="K14" s="22"/>
      <c r="L14" s="20"/>
      <c r="M14" s="5"/>
      <c r="N14" s="5"/>
      <c r="O14" s="4"/>
    </row>
    <row r="15" spans="1:18" ht="18" x14ac:dyDescent="0.2">
      <c r="A15" s="92">
        <v>11</v>
      </c>
      <c r="B15" s="93">
        <f>B14*C2+B14</f>
        <v>3423.7400473320004</v>
      </c>
      <c r="C15" s="94">
        <f t="shared" si="0"/>
        <v>0.1</v>
      </c>
      <c r="D15" s="93">
        <f t="shared" si="1"/>
        <v>311.24909521200016</v>
      </c>
      <c r="E15" s="161">
        <f t="shared" si="2"/>
        <v>0.77812273803000043</v>
      </c>
      <c r="J15" s="37" t="s">
        <v>42</v>
      </c>
      <c r="K15" s="22"/>
      <c r="L15" s="20"/>
      <c r="M15" s="5"/>
      <c r="N15" s="5"/>
      <c r="O15" s="4"/>
    </row>
    <row r="16" spans="1:18" ht="18" x14ac:dyDescent="0.2">
      <c r="A16" s="92">
        <v>12</v>
      </c>
      <c r="B16" s="93">
        <f>B15*C2+B15</f>
        <v>3766.1140520652007</v>
      </c>
      <c r="C16" s="94">
        <f t="shared" si="0"/>
        <v>0.1</v>
      </c>
      <c r="D16" s="93">
        <f t="shared" si="1"/>
        <v>342.37400473320031</v>
      </c>
      <c r="E16" s="161">
        <f t="shared" si="2"/>
        <v>0.85593501183300069</v>
      </c>
      <c r="J16" s="37" t="s">
        <v>44</v>
      </c>
      <c r="K16" s="22"/>
      <c r="L16" s="20"/>
      <c r="O16" s="4"/>
    </row>
    <row r="17" spans="1:15" ht="18" x14ac:dyDescent="0.2">
      <c r="A17" s="92">
        <v>13</v>
      </c>
      <c r="B17" s="93">
        <f>B16*C2+B16</f>
        <v>4142.7254572717211</v>
      </c>
      <c r="C17" s="94">
        <f t="shared" si="0"/>
        <v>0.1</v>
      </c>
      <c r="D17" s="93">
        <f t="shared" si="1"/>
        <v>376.61140520652043</v>
      </c>
      <c r="E17" s="161">
        <f t="shared" si="2"/>
        <v>0.94152851301630103</v>
      </c>
      <c r="J17" s="37" t="s">
        <v>46</v>
      </c>
      <c r="K17" s="22"/>
      <c r="L17" s="20"/>
      <c r="M17" s="39" t="s">
        <v>47</v>
      </c>
      <c r="N17" s="6">
        <f>SUM(L12:L16)</f>
        <v>0</v>
      </c>
      <c r="O17" s="4"/>
    </row>
    <row r="18" spans="1:15" ht="18" x14ac:dyDescent="0.2">
      <c r="A18" s="92">
        <v>14</v>
      </c>
      <c r="B18" s="93">
        <f>B17*C2+B17</f>
        <v>4556.9980029988928</v>
      </c>
      <c r="C18" s="94">
        <f t="shared" si="0"/>
        <v>0.1</v>
      </c>
      <c r="D18" s="93">
        <f t="shared" si="1"/>
        <v>414.27254572717175</v>
      </c>
      <c r="E18" s="161">
        <f t="shared" si="2"/>
        <v>1.0356813643179295</v>
      </c>
      <c r="J18" s="37" t="s">
        <v>49</v>
      </c>
      <c r="K18" s="22"/>
      <c r="L18" s="20"/>
      <c r="M18" s="5"/>
      <c r="N18" s="5"/>
      <c r="O18" s="4"/>
    </row>
    <row r="19" spans="1:15" ht="18" x14ac:dyDescent="0.2">
      <c r="A19" s="92">
        <v>15</v>
      </c>
      <c r="B19" s="93">
        <f>B18*C2+B18</f>
        <v>5012.6978032987818</v>
      </c>
      <c r="C19" s="94">
        <f t="shared" si="0"/>
        <v>0.1</v>
      </c>
      <c r="D19" s="93">
        <f t="shared" si="1"/>
        <v>455.69980029988892</v>
      </c>
      <c r="E19" s="161">
        <f t="shared" si="2"/>
        <v>1.1392495007497223</v>
      </c>
      <c r="J19" s="37" t="s">
        <v>50</v>
      </c>
      <c r="K19" s="22"/>
      <c r="L19" s="20"/>
      <c r="M19" s="5"/>
      <c r="N19" s="5"/>
      <c r="O19" s="4"/>
    </row>
    <row r="20" spans="1:15" ht="18" x14ac:dyDescent="0.2">
      <c r="A20" s="92">
        <v>16</v>
      </c>
      <c r="B20" s="93">
        <f>B19*C2+B19</f>
        <v>5513.9675836286597</v>
      </c>
      <c r="C20" s="94">
        <f t="shared" si="0"/>
        <v>0.1</v>
      </c>
      <c r="D20" s="93">
        <f t="shared" si="1"/>
        <v>501.2697803298779</v>
      </c>
      <c r="E20" s="161">
        <f t="shared" si="2"/>
        <v>1.2531744508246949</v>
      </c>
      <c r="J20" s="37" t="s">
        <v>52</v>
      </c>
      <c r="K20" s="22"/>
      <c r="L20" s="20"/>
      <c r="M20" s="5"/>
      <c r="N20" s="5"/>
      <c r="O20" s="4"/>
    </row>
    <row r="21" spans="1:15" ht="18" x14ac:dyDescent="0.2">
      <c r="A21" s="92">
        <v>17</v>
      </c>
      <c r="B21" s="93">
        <f>B20*C2+B20</f>
        <v>6065.3643419915261</v>
      </c>
      <c r="C21" s="94">
        <f t="shared" si="0"/>
        <v>0.1</v>
      </c>
      <c r="D21" s="93">
        <f t="shared" si="1"/>
        <v>551.39675836286642</v>
      </c>
      <c r="E21" s="161">
        <f t="shared" si="2"/>
        <v>1.3784918959071661</v>
      </c>
      <c r="J21" s="37" t="s">
        <v>53</v>
      </c>
      <c r="K21" s="22"/>
      <c r="L21" s="20"/>
      <c r="O21" s="4"/>
    </row>
    <row r="22" spans="1:15" ht="18" x14ac:dyDescent="0.2">
      <c r="A22" s="92">
        <v>18</v>
      </c>
      <c r="B22" s="93">
        <f>B21*C2+B21</f>
        <v>6671.9007761906787</v>
      </c>
      <c r="C22" s="94">
        <f t="shared" si="0"/>
        <v>0.1</v>
      </c>
      <c r="D22" s="93">
        <f t="shared" si="1"/>
        <v>606.53643419915261</v>
      </c>
      <c r="E22" s="161">
        <f t="shared" si="2"/>
        <v>1.5163410854978816</v>
      </c>
      <c r="J22" s="37" t="s">
        <v>54</v>
      </c>
      <c r="K22" s="22"/>
      <c r="L22" s="20"/>
      <c r="M22" s="39" t="s">
        <v>55</v>
      </c>
      <c r="N22" s="6">
        <f>SUM(L17:L21)</f>
        <v>0</v>
      </c>
      <c r="O22" s="4"/>
    </row>
    <row r="23" spans="1:15" ht="18" x14ac:dyDescent="0.2">
      <c r="A23" s="92">
        <v>19</v>
      </c>
      <c r="B23" s="93">
        <f>B22*C2+B22</f>
        <v>7339.0908538097465</v>
      </c>
      <c r="C23" s="94">
        <f t="shared" si="0"/>
        <v>0.1</v>
      </c>
      <c r="D23" s="93">
        <f t="shared" si="1"/>
        <v>667.19007761906778</v>
      </c>
      <c r="E23" s="161">
        <f t="shared" si="2"/>
        <v>1.6679751940476695</v>
      </c>
      <c r="J23" s="37" t="s">
        <v>56</v>
      </c>
      <c r="K23" s="22"/>
      <c r="L23" s="20"/>
      <c r="M23" s="5"/>
      <c r="N23" s="5"/>
      <c r="O23" s="4"/>
    </row>
    <row r="24" spans="1:15" ht="18" x14ac:dyDescent="0.2">
      <c r="A24" s="92">
        <v>20</v>
      </c>
      <c r="B24" s="93">
        <f>B23*C2+B23</f>
        <v>8072.9999391907213</v>
      </c>
      <c r="C24" s="94">
        <f t="shared" si="0"/>
        <v>0.1</v>
      </c>
      <c r="D24" s="93">
        <f t="shared" si="1"/>
        <v>733.90908538097483</v>
      </c>
      <c r="E24" s="161">
        <f t="shared" si="2"/>
        <v>1.834772713452437</v>
      </c>
      <c r="J24" s="37" t="s">
        <v>57</v>
      </c>
      <c r="K24" s="22"/>
      <c r="L24" s="20"/>
      <c r="M24" s="5"/>
      <c r="N24" s="5"/>
      <c r="O24" s="4"/>
    </row>
    <row r="25" spans="1:15" ht="18" x14ac:dyDescent="0.2">
      <c r="A25" s="92">
        <v>21</v>
      </c>
      <c r="B25" s="93">
        <f>B24*C2+B24</f>
        <v>8880.2999331097926</v>
      </c>
      <c r="C25" s="94">
        <f t="shared" si="0"/>
        <v>0.1</v>
      </c>
      <c r="D25" s="93">
        <f t="shared" si="1"/>
        <v>807.29999391907131</v>
      </c>
      <c r="E25" s="161">
        <f t="shared" si="2"/>
        <v>2.018249984797678</v>
      </c>
      <c r="J25" s="37" t="s">
        <v>58</v>
      </c>
      <c r="K25" s="22"/>
      <c r="L25" s="20"/>
      <c r="M25" s="5"/>
      <c r="N25" s="5"/>
      <c r="O25" s="4"/>
    </row>
    <row r="26" spans="1:15" ht="18" x14ac:dyDescent="0.2">
      <c r="A26" s="92">
        <v>22</v>
      </c>
      <c r="B26" s="93">
        <f>B25*C2+B25</f>
        <v>9768.3299264207726</v>
      </c>
      <c r="C26" s="94">
        <f t="shared" si="0"/>
        <v>0.1</v>
      </c>
      <c r="D26" s="93">
        <f t="shared" si="1"/>
        <v>888.02999331097999</v>
      </c>
      <c r="E26" s="161">
        <f t="shared" si="2"/>
        <v>2.22007498327745</v>
      </c>
      <c r="J26" s="37" t="s">
        <v>59</v>
      </c>
      <c r="K26" s="22"/>
      <c r="L26" s="20"/>
      <c r="O26" s="4"/>
    </row>
    <row r="27" spans="1:15" ht="18" x14ac:dyDescent="0.2">
      <c r="A27" s="92">
        <v>23</v>
      </c>
      <c r="B27" s="93">
        <f>B26*C2+B26</f>
        <v>10745.16291906285</v>
      </c>
      <c r="C27" s="94">
        <f t="shared" si="0"/>
        <v>0.1</v>
      </c>
      <c r="D27" s="93">
        <f t="shared" si="1"/>
        <v>976.83299264207744</v>
      </c>
      <c r="E27" s="161">
        <f t="shared" si="2"/>
        <v>2.4420824816051936</v>
      </c>
      <c r="J27" s="37" t="s">
        <v>60</v>
      </c>
      <c r="K27" s="22"/>
      <c r="L27" s="20"/>
      <c r="M27" s="39" t="s">
        <v>61</v>
      </c>
      <c r="N27" s="6">
        <f>SUM(L22:L26)</f>
        <v>0</v>
      </c>
      <c r="O27" s="4"/>
    </row>
    <row r="28" spans="1:15" ht="18" x14ac:dyDescent="0.2">
      <c r="A28" s="92">
        <v>24</v>
      </c>
      <c r="B28" s="93">
        <f>B27*C2+B27</f>
        <v>11819.679210969134</v>
      </c>
      <c r="C28" s="94">
        <f t="shared" si="0"/>
        <v>0.1</v>
      </c>
      <c r="D28" s="93">
        <f t="shared" si="1"/>
        <v>1074.5162919062841</v>
      </c>
      <c r="E28" s="161">
        <f t="shared" si="2"/>
        <v>2.6862907297657102</v>
      </c>
      <c r="J28" s="37" t="s">
        <v>62</v>
      </c>
      <c r="K28" s="22"/>
      <c r="L28" s="20"/>
      <c r="M28" s="5"/>
      <c r="N28" s="5"/>
      <c r="O28" s="4"/>
    </row>
    <row r="29" spans="1:15" ht="18" x14ac:dyDescent="0.2">
      <c r="A29" s="92">
        <v>25</v>
      </c>
      <c r="B29" s="93">
        <f>B28*C2+B28</f>
        <v>13001.647132066048</v>
      </c>
      <c r="C29" s="94">
        <f t="shared" si="0"/>
        <v>0.1</v>
      </c>
      <c r="D29" s="93">
        <f t="shared" si="1"/>
        <v>1181.9679210969134</v>
      </c>
      <c r="E29" s="161">
        <f t="shared" si="2"/>
        <v>2.9549198027422836</v>
      </c>
      <c r="J29" s="37" t="s">
        <v>63</v>
      </c>
      <c r="K29" s="22"/>
      <c r="L29" s="20"/>
      <c r="M29" s="5"/>
      <c r="N29" s="5"/>
      <c r="O29" s="4"/>
    </row>
    <row r="30" spans="1:15" ht="18" x14ac:dyDescent="0.2">
      <c r="A30" s="92">
        <v>26</v>
      </c>
      <c r="B30" s="93">
        <f>B29*C2+B29</f>
        <v>14301.811845272652</v>
      </c>
      <c r="C30" s="94">
        <f t="shared" si="0"/>
        <v>0.1</v>
      </c>
      <c r="D30" s="93">
        <f t="shared" si="1"/>
        <v>1300.1647132066046</v>
      </c>
      <c r="E30" s="161">
        <f t="shared" si="2"/>
        <v>3.2504117830165113</v>
      </c>
      <c r="J30" s="37" t="s">
        <v>64</v>
      </c>
      <c r="K30" s="22"/>
      <c r="L30" s="20"/>
      <c r="M30" s="5"/>
      <c r="N30" s="5"/>
      <c r="O30" s="4"/>
    </row>
    <row r="31" spans="1:15" ht="18" x14ac:dyDescent="0.2">
      <c r="A31" s="92">
        <v>27</v>
      </c>
      <c r="B31" s="93">
        <f>B30*C2+B30</f>
        <v>15731.993029799918</v>
      </c>
      <c r="C31" s="94">
        <f t="shared" si="0"/>
        <v>0.1</v>
      </c>
      <c r="D31" s="93">
        <f t="shared" si="1"/>
        <v>1430.1811845272659</v>
      </c>
      <c r="E31" s="161">
        <f t="shared" si="2"/>
        <v>3.5754529613181645</v>
      </c>
      <c r="J31" s="37" t="s">
        <v>65</v>
      </c>
      <c r="K31" s="22"/>
      <c r="L31" s="20"/>
      <c r="O31" s="4"/>
    </row>
    <row r="32" spans="1:15" ht="18" x14ac:dyDescent="0.2">
      <c r="A32" s="92">
        <v>28</v>
      </c>
      <c r="B32" s="93">
        <f>B31*C2+B31</f>
        <v>17305.192332779909</v>
      </c>
      <c r="C32" s="94">
        <f t="shared" si="0"/>
        <v>0.1</v>
      </c>
      <c r="D32" s="93">
        <f t="shared" si="1"/>
        <v>1573.1993029799905</v>
      </c>
      <c r="E32" s="161">
        <f t="shared" si="2"/>
        <v>3.9329982574499764</v>
      </c>
      <c r="J32" s="37" t="s">
        <v>66</v>
      </c>
      <c r="K32" s="22"/>
      <c r="L32" s="41"/>
      <c r="M32" s="39" t="s">
        <v>67</v>
      </c>
      <c r="N32" s="6">
        <f>SUM(L27:L31)</f>
        <v>0</v>
      </c>
      <c r="O32" s="4"/>
    </row>
    <row r="33" spans="1:15" ht="18" x14ac:dyDescent="0.2">
      <c r="A33" s="92">
        <v>29</v>
      </c>
      <c r="B33" s="93">
        <f>B32*C2+B32</f>
        <v>19035.7115660579</v>
      </c>
      <c r="C33" s="94">
        <f t="shared" si="0"/>
        <v>0.1</v>
      </c>
      <c r="D33" s="93">
        <f t="shared" si="1"/>
        <v>1730.5192332779916</v>
      </c>
      <c r="E33" s="161">
        <f t="shared" si="2"/>
        <v>4.3262980831949793</v>
      </c>
      <c r="J33" s="37" t="s">
        <v>68</v>
      </c>
      <c r="K33" s="22"/>
      <c r="L33" s="20"/>
      <c r="M33" s="5"/>
      <c r="N33" s="5"/>
      <c r="O33" s="4"/>
    </row>
    <row r="34" spans="1:15" ht="18" x14ac:dyDescent="0.2">
      <c r="A34" s="92">
        <v>30</v>
      </c>
      <c r="B34" s="93">
        <f>B33*C2+B33</f>
        <v>20939.282722663691</v>
      </c>
      <c r="C34" s="94">
        <f t="shared" si="0"/>
        <v>0.1</v>
      </c>
      <c r="D34" s="93">
        <f t="shared" si="1"/>
        <v>1903.5711566057907</v>
      </c>
      <c r="E34" s="161">
        <f t="shared" si="2"/>
        <v>4.7589278915144764</v>
      </c>
      <c r="J34" s="37" t="s">
        <v>69</v>
      </c>
      <c r="K34" s="22"/>
      <c r="L34" s="20"/>
      <c r="M34" s="5"/>
      <c r="N34" s="5"/>
      <c r="O34" s="4"/>
    </row>
    <row r="35" spans="1:15" ht="18" x14ac:dyDescent="0.2">
      <c r="A35" s="92">
        <v>31</v>
      </c>
      <c r="B35" s="93">
        <f>B34*C2+B34</f>
        <v>23033.210994930061</v>
      </c>
      <c r="C35" s="94">
        <f t="shared" si="0"/>
        <v>0.1</v>
      </c>
      <c r="D35" s="93">
        <f t="shared" si="1"/>
        <v>2093.9282722663702</v>
      </c>
      <c r="E35" s="161">
        <f t="shared" si="2"/>
        <v>5.2348206806659254</v>
      </c>
      <c r="J35" s="37" t="s">
        <v>70</v>
      </c>
      <c r="K35" s="22"/>
      <c r="L35" s="20"/>
      <c r="M35" s="5"/>
      <c r="N35" s="5"/>
      <c r="O35" s="4"/>
    </row>
    <row r="36" spans="1:15" ht="18" x14ac:dyDescent="0.2">
      <c r="A36" s="92">
        <v>32</v>
      </c>
      <c r="B36" s="93">
        <f>B35*C2+B35</f>
        <v>25336.532094423066</v>
      </c>
      <c r="C36" s="94">
        <f t="shared" si="0"/>
        <v>0.1</v>
      </c>
      <c r="D36" s="93">
        <f t="shared" si="1"/>
        <v>2303.321099493005</v>
      </c>
      <c r="E36" s="161">
        <f t="shared" si="2"/>
        <v>5.7583027487325129</v>
      </c>
      <c r="J36" s="37" t="s">
        <v>71</v>
      </c>
      <c r="K36" s="22"/>
      <c r="L36" s="20"/>
      <c r="O36" s="4"/>
    </row>
    <row r="37" spans="1:15" ht="18" x14ac:dyDescent="0.2">
      <c r="A37" s="92">
        <v>33</v>
      </c>
      <c r="B37" s="93">
        <f>B36*C2+B36</f>
        <v>27870.185303865372</v>
      </c>
      <c r="C37" s="94">
        <f t="shared" si="0"/>
        <v>0.1</v>
      </c>
      <c r="D37" s="93">
        <f t="shared" si="1"/>
        <v>2533.6532094423055</v>
      </c>
      <c r="E37" s="161">
        <f t="shared" si="2"/>
        <v>6.334133023605764</v>
      </c>
      <c r="J37" s="38" t="s">
        <v>72</v>
      </c>
      <c r="K37" s="57"/>
      <c r="L37" s="18"/>
      <c r="M37" s="55" t="s">
        <v>73</v>
      </c>
      <c r="N37" s="6">
        <f>SUM(L32:L36)</f>
        <v>0</v>
      </c>
    </row>
    <row r="38" spans="1:15" ht="18" x14ac:dyDescent="0.2">
      <c r="A38" s="92">
        <v>34</v>
      </c>
      <c r="B38" s="93">
        <f>B37*C2+B37</f>
        <v>30657.203834251908</v>
      </c>
      <c r="C38" s="94">
        <f t="shared" si="0"/>
        <v>0.1</v>
      </c>
      <c r="D38" s="93">
        <f t="shared" si="1"/>
        <v>2787.0185303865364</v>
      </c>
      <c r="E38" s="161">
        <f t="shared" si="2"/>
        <v>6.9675463259663415</v>
      </c>
      <c r="J38" s="58" t="s">
        <v>74</v>
      </c>
      <c r="K38" s="56">
        <f>SUM(K7:K37)</f>
        <v>0</v>
      </c>
      <c r="L38" s="56">
        <f>SUM(L7:L37)</f>
        <v>0</v>
      </c>
      <c r="M38" s="3"/>
      <c r="N38" s="3"/>
    </row>
    <row r="39" spans="1:15" ht="18" x14ac:dyDescent="0.2">
      <c r="A39" s="92">
        <v>35</v>
      </c>
      <c r="B39" s="93">
        <f>B38*C2+B38</f>
        <v>33722.9242176771</v>
      </c>
      <c r="C39" s="94">
        <f t="shared" si="0"/>
        <v>0.1</v>
      </c>
      <c r="D39" s="93">
        <f t="shared" si="1"/>
        <v>3065.7203834251923</v>
      </c>
      <c r="E39" s="161">
        <f t="shared" si="2"/>
        <v>7.6643009585629809</v>
      </c>
    </row>
    <row r="40" spans="1:15" ht="18" x14ac:dyDescent="0.2">
      <c r="A40" s="92">
        <v>36</v>
      </c>
      <c r="B40" s="93">
        <f>B39*C2+B39</f>
        <v>37095.216639444814</v>
      </c>
      <c r="C40" s="94">
        <f t="shared" si="0"/>
        <v>0.1</v>
      </c>
      <c r="D40" s="93">
        <f t="shared" si="1"/>
        <v>3372.2924217677137</v>
      </c>
      <c r="E40" s="161">
        <f t="shared" si="2"/>
        <v>8.4307310544192848</v>
      </c>
    </row>
    <row r="41" spans="1:15" ht="18" x14ac:dyDescent="0.2">
      <c r="A41" s="92">
        <v>37</v>
      </c>
      <c r="B41" s="93">
        <f>B40*C2+B40</f>
        <v>40804.738303389298</v>
      </c>
      <c r="C41" s="94">
        <f t="shared" si="0"/>
        <v>0.1</v>
      </c>
      <c r="D41" s="93">
        <f t="shared" si="1"/>
        <v>3709.5216639444843</v>
      </c>
      <c r="E41" s="161">
        <f t="shared" si="2"/>
        <v>9.2738041598612106</v>
      </c>
    </row>
    <row r="42" spans="1:15" ht="18" x14ac:dyDescent="0.2">
      <c r="A42" s="92">
        <v>38</v>
      </c>
      <c r="B42" s="93">
        <f>B41*C2+B41</f>
        <v>44885.21213372823</v>
      </c>
      <c r="C42" s="94">
        <f t="shared" si="0"/>
        <v>0.1</v>
      </c>
      <c r="D42" s="93">
        <f t="shared" si="1"/>
        <v>4080.4738303389313</v>
      </c>
      <c r="E42" s="161">
        <f t="shared" si="2"/>
        <v>10.201184575847329</v>
      </c>
    </row>
    <row r="43" spans="1:15" ht="18" x14ac:dyDescent="0.2">
      <c r="A43" s="92">
        <v>39</v>
      </c>
      <c r="B43" s="93">
        <f>B42*C2+B42</f>
        <v>49373.73334710105</v>
      </c>
      <c r="C43" s="94">
        <f t="shared" si="0"/>
        <v>0.1</v>
      </c>
      <c r="D43" s="93">
        <f t="shared" si="1"/>
        <v>4488.5212133728201</v>
      </c>
      <c r="E43" s="161">
        <f t="shared" si="2"/>
        <v>11.221303033432051</v>
      </c>
    </row>
    <row r="44" spans="1:15" ht="18" x14ac:dyDescent="0.2">
      <c r="A44" s="92">
        <v>40</v>
      </c>
      <c r="B44" s="93">
        <f>B43*C2+B43</f>
        <v>54311.106681811158</v>
      </c>
      <c r="C44" s="94">
        <f t="shared" si="0"/>
        <v>0.1</v>
      </c>
      <c r="D44" s="93">
        <f t="shared" si="1"/>
        <v>4937.3733347101079</v>
      </c>
      <c r="E44" s="161">
        <f t="shared" si="2"/>
        <v>12.34343333677527</v>
      </c>
    </row>
    <row r="45" spans="1:15" ht="18" x14ac:dyDescent="0.2">
      <c r="A45" s="92">
        <v>41</v>
      </c>
      <c r="B45" s="93">
        <f>B44*C2+B44</f>
        <v>59742.217349992272</v>
      </c>
      <c r="C45" s="94">
        <f t="shared" si="0"/>
        <v>0.1</v>
      </c>
      <c r="D45" s="93">
        <f t="shared" si="1"/>
        <v>5431.1106681811143</v>
      </c>
      <c r="E45" s="161">
        <f t="shared" si="2"/>
        <v>13.577776670452787</v>
      </c>
    </row>
    <row r="46" spans="1:15" ht="18" x14ac:dyDescent="0.2">
      <c r="A46" s="92">
        <v>42</v>
      </c>
      <c r="B46" s="93">
        <f>B45*C2+B45</f>
        <v>65716.439084991493</v>
      </c>
      <c r="C46" s="94">
        <f t="shared" si="0"/>
        <v>0.1</v>
      </c>
      <c r="D46" s="93">
        <f t="shared" si="1"/>
        <v>5974.2217349992206</v>
      </c>
      <c r="E46" s="161">
        <f t="shared" si="2"/>
        <v>14.935554337498052</v>
      </c>
    </row>
    <row r="47" spans="1:15" ht="18" x14ac:dyDescent="0.2">
      <c r="A47" s="92">
        <v>43</v>
      </c>
      <c r="B47" s="93">
        <f>B46*C2+B46</f>
        <v>72288.082993490636</v>
      </c>
      <c r="C47" s="94">
        <f t="shared" si="0"/>
        <v>0.1</v>
      </c>
      <c r="D47" s="93">
        <f t="shared" si="1"/>
        <v>6571.6439084991434</v>
      </c>
      <c r="E47" s="161">
        <f t="shared" si="2"/>
        <v>16.429109771247859</v>
      </c>
    </row>
    <row r="48" spans="1:15" ht="18" x14ac:dyDescent="0.2">
      <c r="A48" s="92">
        <v>44</v>
      </c>
      <c r="B48" s="93">
        <f>B47*C2+B47</f>
        <v>79516.891292839704</v>
      </c>
      <c r="C48" s="94">
        <f t="shared" si="0"/>
        <v>0.1</v>
      </c>
      <c r="D48" s="93">
        <f t="shared" si="1"/>
        <v>7228.808299349068</v>
      </c>
      <c r="E48" s="161">
        <f t="shared" si="2"/>
        <v>18.072020748372672</v>
      </c>
    </row>
    <row r="49" spans="1:5" ht="18" x14ac:dyDescent="0.2">
      <c r="A49" s="92">
        <v>45</v>
      </c>
      <c r="B49" s="93">
        <f>B48*C2+B48</f>
        <v>87468.580422123676</v>
      </c>
      <c r="C49" s="94">
        <f t="shared" si="0"/>
        <v>0.1</v>
      </c>
      <c r="D49" s="93">
        <f t="shared" si="1"/>
        <v>7951.6891292839719</v>
      </c>
      <c r="E49" s="161">
        <f t="shared" si="2"/>
        <v>19.879222823209929</v>
      </c>
    </row>
    <row r="50" spans="1:5" ht="18" x14ac:dyDescent="0.2">
      <c r="A50" s="92">
        <v>46</v>
      </c>
      <c r="B50" s="93">
        <f>B49*C2+B49</f>
        <v>96215.438464336039</v>
      </c>
      <c r="C50" s="94">
        <f t="shared" si="0"/>
        <v>0.1</v>
      </c>
      <c r="D50" s="93">
        <f t="shared" si="1"/>
        <v>8746.8580422123632</v>
      </c>
      <c r="E50" s="161">
        <f t="shared" si="2"/>
        <v>21.867145105530909</v>
      </c>
    </row>
    <row r="51" spans="1:5" ht="18" x14ac:dyDescent="0.2">
      <c r="A51" s="92">
        <v>47</v>
      </c>
      <c r="B51" s="93">
        <f>B50*C2+B50</f>
        <v>105836.98231076964</v>
      </c>
      <c r="C51" s="94">
        <f t="shared" si="0"/>
        <v>0.1</v>
      </c>
      <c r="D51" s="93">
        <f t="shared" si="1"/>
        <v>9621.5438464336039</v>
      </c>
      <c r="E51" s="161">
        <f t="shared" si="2"/>
        <v>24.053859616084008</v>
      </c>
    </row>
    <row r="52" spans="1:5" ht="18" x14ac:dyDescent="0.2">
      <c r="A52" s="92">
        <v>48</v>
      </c>
      <c r="B52" s="93">
        <f>B51*C2+B51</f>
        <v>116420.68054184661</v>
      </c>
      <c r="C52" s="94">
        <f t="shared" si="0"/>
        <v>0.1</v>
      </c>
      <c r="D52" s="93">
        <f t="shared" si="1"/>
        <v>10583.698231076967</v>
      </c>
      <c r="E52" s="161">
        <f t="shared" si="2"/>
        <v>26.459245577692418</v>
      </c>
    </row>
    <row r="53" spans="1:5" ht="18" x14ac:dyDescent="0.2">
      <c r="A53" s="92">
        <v>50</v>
      </c>
      <c r="B53" s="93">
        <f>B52*C2+B52</f>
        <v>128062.74859603128</v>
      </c>
      <c r="C53" s="94">
        <f t="shared" si="0"/>
        <v>0.1</v>
      </c>
      <c r="D53" s="93">
        <f t="shared" si="1"/>
        <v>11642.068054184667</v>
      </c>
      <c r="E53" s="161">
        <f t="shared" si="2"/>
        <v>29.10517013546167</v>
      </c>
    </row>
    <row r="54" spans="1:5" ht="18" x14ac:dyDescent="0.2">
      <c r="A54" s="92">
        <v>51</v>
      </c>
      <c r="B54" s="93">
        <f>B53*C2+B53</f>
        <v>140869.02345563439</v>
      </c>
      <c r="C54" s="94">
        <f t="shared" si="0"/>
        <v>0.1</v>
      </c>
      <c r="D54" s="93">
        <f t="shared" si="1"/>
        <v>12806.274859603116</v>
      </c>
      <c r="E54" s="161">
        <f t="shared" si="2"/>
        <v>32.015687149007789</v>
      </c>
    </row>
    <row r="55" spans="1:5" ht="18" x14ac:dyDescent="0.2">
      <c r="A55" s="95">
        <v>52</v>
      </c>
      <c r="B55" s="93">
        <f>B54*C2+B54</f>
        <v>154955.92580119782</v>
      </c>
      <c r="C55" s="94">
        <f t="shared" si="0"/>
        <v>0.1</v>
      </c>
      <c r="D55" s="93">
        <f t="shared" si="1"/>
        <v>14086.902345563431</v>
      </c>
      <c r="E55" s="161">
        <f t="shared" si="2"/>
        <v>35.217255863908576</v>
      </c>
    </row>
    <row r="56" spans="1:5" ht="19" x14ac:dyDescent="0.25">
      <c r="A56" s="96">
        <v>53</v>
      </c>
      <c r="B56" s="93">
        <f>B55*C2+B55</f>
        <v>170451.51838131761</v>
      </c>
      <c r="C56" s="94">
        <f t="shared" si="0"/>
        <v>0.1</v>
      </c>
      <c r="D56" s="93">
        <f t="shared" si="1"/>
        <v>15495.592580119788</v>
      </c>
      <c r="E56" s="161">
        <f t="shared" si="2"/>
        <v>38.73898145029947</v>
      </c>
    </row>
    <row r="57" spans="1:5" ht="19" x14ac:dyDescent="0.25">
      <c r="A57" s="96">
        <v>54</v>
      </c>
      <c r="B57" s="93">
        <f>B56*C2+B56</f>
        <v>187496.67021944938</v>
      </c>
      <c r="C57" s="94">
        <f t="shared" si="0"/>
        <v>0.1</v>
      </c>
      <c r="D57" s="93">
        <f t="shared" si="1"/>
        <v>17045.151838131773</v>
      </c>
      <c r="E57" s="161">
        <f t="shared" si="2"/>
        <v>42.612879595329431</v>
      </c>
    </row>
    <row r="58" spans="1:5" ht="19" x14ac:dyDescent="0.25">
      <c r="A58" s="96">
        <v>55</v>
      </c>
      <c r="B58" s="93">
        <f>B57*C2+B57</f>
        <v>206246.33724139433</v>
      </c>
      <c r="C58" s="94">
        <f t="shared" si="0"/>
        <v>0.1</v>
      </c>
      <c r="D58" s="93">
        <f t="shared" si="1"/>
        <v>18749.667021944944</v>
      </c>
      <c r="E58" s="161">
        <f t="shared" si="2"/>
        <v>46.87416755486236</v>
      </c>
    </row>
    <row r="59" spans="1:5" ht="19" x14ac:dyDescent="0.25">
      <c r="A59" s="96">
        <v>56</v>
      </c>
      <c r="B59" s="93">
        <f>B58*C2+B58</f>
        <v>226870.97096553375</v>
      </c>
      <c r="C59" s="94">
        <f t="shared" si="0"/>
        <v>0.1</v>
      </c>
      <c r="D59" s="93">
        <f t="shared" si="1"/>
        <v>20624.633724139421</v>
      </c>
      <c r="E59" s="161">
        <f t="shared" si="2"/>
        <v>51.56158431034855</v>
      </c>
    </row>
    <row r="60" spans="1:5" ht="19" x14ac:dyDescent="0.25">
      <c r="A60" s="96">
        <v>57</v>
      </c>
      <c r="B60" s="93">
        <f>B59*C2+B59</f>
        <v>249558.06806208711</v>
      </c>
      <c r="C60" s="94">
        <f t="shared" si="0"/>
        <v>0.1</v>
      </c>
      <c r="D60" s="93">
        <f t="shared" si="1"/>
        <v>22687.097096553363</v>
      </c>
      <c r="E60" s="161">
        <f t="shared" si="2"/>
        <v>56.717742741383404</v>
      </c>
    </row>
    <row r="61" spans="1:5" ht="19" x14ac:dyDescent="0.25">
      <c r="A61" s="96">
        <v>58</v>
      </c>
      <c r="B61" s="93">
        <f>B60*C2+B60</f>
        <v>274513.87486829585</v>
      </c>
      <c r="C61" s="94">
        <f t="shared" si="0"/>
        <v>0.1</v>
      </c>
      <c r="D61" s="93">
        <f t="shared" si="1"/>
        <v>24955.80680620874</v>
      </c>
      <c r="E61" s="161">
        <f t="shared" si="2"/>
        <v>62.389517015521847</v>
      </c>
    </row>
    <row r="62" spans="1:5" ht="19" x14ac:dyDescent="0.25">
      <c r="A62" s="96">
        <v>59</v>
      </c>
      <c r="B62" s="93">
        <f>B61*C2+B61</f>
        <v>301965.26235512545</v>
      </c>
      <c r="C62" s="94">
        <f t="shared" si="0"/>
        <v>0.1</v>
      </c>
      <c r="D62" s="93">
        <f t="shared" si="1"/>
        <v>27451.387486829597</v>
      </c>
      <c r="E62" s="161">
        <f t="shared" si="2"/>
        <v>68.628468717074</v>
      </c>
    </row>
    <row r="63" spans="1:5" ht="19" x14ac:dyDescent="0.25">
      <c r="A63" s="96">
        <v>60</v>
      </c>
      <c r="B63" s="93">
        <f>B62*C2+B62</f>
        <v>332161.78859063797</v>
      </c>
      <c r="C63" s="94">
        <f t="shared" si="0"/>
        <v>0.1</v>
      </c>
      <c r="D63" s="93">
        <f t="shared" si="1"/>
        <v>30196.526235512516</v>
      </c>
      <c r="E63" s="161">
        <f t="shared" si="2"/>
        <v>75.491315588781291</v>
      </c>
    </row>
    <row r="64" spans="1:5" ht="19" x14ac:dyDescent="0.25">
      <c r="A64" s="96">
        <v>61</v>
      </c>
      <c r="B64" s="93">
        <f>B63*C5+B63</f>
        <v>365377.96744970174</v>
      </c>
      <c r="C64" s="94">
        <f t="shared" si="0"/>
        <v>0.1</v>
      </c>
      <c r="D64" s="93">
        <f t="shared" si="1"/>
        <v>33216.178859063773</v>
      </c>
      <c r="E64" s="161">
        <f t="shared" si="2"/>
        <v>83.040447147659435</v>
      </c>
    </row>
    <row r="65" spans="1:5" ht="19" x14ac:dyDescent="0.25">
      <c r="A65" s="96">
        <v>62</v>
      </c>
      <c r="B65" s="93">
        <f>B64*C6+B64</f>
        <v>401915.76419467194</v>
      </c>
      <c r="C65" s="94">
        <f t="shared" si="0"/>
        <v>0.1</v>
      </c>
      <c r="D65" s="93">
        <f>B65-B64</f>
        <v>36537.796744970197</v>
      </c>
      <c r="E65" s="161">
        <f t="shared" si="2"/>
        <v>91.344491862425485</v>
      </c>
    </row>
    <row r="66" spans="1:5" ht="19" x14ac:dyDescent="0.25">
      <c r="A66" s="96">
        <v>63</v>
      </c>
      <c r="B66" s="93">
        <f>B65*C5+B65</f>
        <v>442107.3406141391</v>
      </c>
      <c r="C66" s="94">
        <f t="shared" si="0"/>
        <v>0.1</v>
      </c>
      <c r="D66" s="93">
        <f t="shared" si="1"/>
        <v>40191.576419467165</v>
      </c>
      <c r="E66" s="161">
        <f t="shared" si="2"/>
        <v>100.47894104866791</v>
      </c>
    </row>
    <row r="67" spans="1:5" ht="19" x14ac:dyDescent="0.25">
      <c r="A67" s="96">
        <v>64</v>
      </c>
      <c r="B67" s="93">
        <f>B66*C8+B66</f>
        <v>486318.07467555301</v>
      </c>
      <c r="C67" s="94">
        <f t="shared" si="0"/>
        <v>0.1</v>
      </c>
      <c r="D67" s="93">
        <f t="shared" si="1"/>
        <v>44210.73406141391</v>
      </c>
      <c r="E67" s="161">
        <f t="shared" si="2"/>
        <v>110.52683515353479</v>
      </c>
    </row>
    <row r="68" spans="1:5" ht="19" x14ac:dyDescent="0.25">
      <c r="A68" s="96">
        <v>65</v>
      </c>
      <c r="B68" s="93">
        <f>B67*C9+B67</f>
        <v>534949.88214310829</v>
      </c>
      <c r="C68" s="94">
        <f t="shared" si="0"/>
        <v>0.1</v>
      </c>
      <c r="D68" s="93">
        <f>B68-B67</f>
        <v>48631.807467555278</v>
      </c>
      <c r="E68" s="161">
        <f t="shared" si="2"/>
        <v>121.5795186688882</v>
      </c>
    </row>
    <row r="69" spans="1:5" ht="19" x14ac:dyDescent="0.25">
      <c r="A69" s="96">
        <v>66</v>
      </c>
      <c r="B69" s="93">
        <f>B68*C8+B68</f>
        <v>588444.87035741913</v>
      </c>
      <c r="C69" s="94">
        <f t="shared" si="0"/>
        <v>0.1</v>
      </c>
      <c r="D69" s="93">
        <f t="shared" si="1"/>
        <v>53494.988214310841</v>
      </c>
      <c r="E69" s="161">
        <f t="shared" si="2"/>
        <v>133.73747053577711</v>
      </c>
    </row>
    <row r="70" spans="1:5" ht="19" x14ac:dyDescent="0.25">
      <c r="A70" s="96">
        <v>67</v>
      </c>
      <c r="B70" s="93">
        <f>B69*C11+B69</f>
        <v>647289.35739316104</v>
      </c>
      <c r="C70" s="94">
        <f t="shared" ref="C70:C93" si="3">$C$2</f>
        <v>0.1</v>
      </c>
      <c r="D70" s="93">
        <f t="shared" ref="D70:D93" si="4">B70-B69</f>
        <v>58844.487035741913</v>
      </c>
      <c r="E70" s="161">
        <f t="shared" ref="E70:E75" si="5">(D70/40)/10</f>
        <v>147.11121758935479</v>
      </c>
    </row>
    <row r="71" spans="1:5" ht="19" x14ac:dyDescent="0.25">
      <c r="A71" s="96">
        <v>68</v>
      </c>
      <c r="B71" s="93">
        <f>B70*C11+B70</f>
        <v>712018.29313247721</v>
      </c>
      <c r="C71" s="94">
        <f t="shared" si="3"/>
        <v>0.1</v>
      </c>
      <c r="D71" s="93">
        <f t="shared" si="4"/>
        <v>64728.935739316163</v>
      </c>
      <c r="E71" s="161">
        <f t="shared" si="5"/>
        <v>161.82233934829043</v>
      </c>
    </row>
    <row r="72" spans="1:5" ht="19" x14ac:dyDescent="0.25">
      <c r="A72" s="96">
        <v>69</v>
      </c>
      <c r="B72" s="93">
        <f>B71*C11+B71</f>
        <v>783220.1224457249</v>
      </c>
      <c r="C72" s="94">
        <f t="shared" si="3"/>
        <v>0.1</v>
      </c>
      <c r="D72" s="93">
        <f t="shared" si="4"/>
        <v>71201.829313247697</v>
      </c>
      <c r="E72" s="161">
        <f t="shared" si="5"/>
        <v>178.00457328311924</v>
      </c>
    </row>
    <row r="73" spans="1:5" ht="19" x14ac:dyDescent="0.25">
      <c r="A73" s="96">
        <v>70</v>
      </c>
      <c r="B73" s="93">
        <f>B72*C14+B72</f>
        <v>861542.13469029742</v>
      </c>
      <c r="C73" s="94">
        <f t="shared" si="3"/>
        <v>0.1</v>
      </c>
      <c r="D73" s="93">
        <f t="shared" si="4"/>
        <v>78322.012244572514</v>
      </c>
      <c r="E73" s="161">
        <f t="shared" si="5"/>
        <v>195.80503061143128</v>
      </c>
    </row>
    <row r="74" spans="1:5" ht="19" x14ac:dyDescent="0.25">
      <c r="A74" s="96">
        <v>71</v>
      </c>
      <c r="B74" s="93">
        <f>B73*C14+B73</f>
        <v>947696.34815932717</v>
      </c>
      <c r="C74" s="94">
        <f t="shared" si="3"/>
        <v>0.1</v>
      </c>
      <c r="D74" s="93">
        <f t="shared" si="4"/>
        <v>86154.213469029753</v>
      </c>
      <c r="E74" s="161">
        <f t="shared" si="5"/>
        <v>215.38553367257435</v>
      </c>
    </row>
    <row r="75" spans="1:5" ht="19" x14ac:dyDescent="0.25">
      <c r="A75" s="96">
        <v>72</v>
      </c>
      <c r="B75" s="93">
        <f>B74*C14+B74</f>
        <v>1042465.9829752599</v>
      </c>
      <c r="C75" s="94">
        <f t="shared" si="3"/>
        <v>0.1</v>
      </c>
      <c r="D75" s="93">
        <f t="shared" si="4"/>
        <v>94769.634815932717</v>
      </c>
      <c r="E75" s="161">
        <f t="shared" si="5"/>
        <v>236.92408703983179</v>
      </c>
    </row>
    <row r="76" spans="1:5" ht="19" x14ac:dyDescent="0.25">
      <c r="A76" s="96">
        <v>73</v>
      </c>
      <c r="B76" s="93">
        <f>B75*C17+B75</f>
        <v>1146712.5812727858</v>
      </c>
      <c r="C76" s="94">
        <f t="shared" si="3"/>
        <v>0.1</v>
      </c>
      <c r="D76" s="93">
        <f t="shared" si="4"/>
        <v>104246.5982975259</v>
      </c>
    </row>
    <row r="77" spans="1:5" ht="19" x14ac:dyDescent="0.25">
      <c r="A77" s="96">
        <v>74</v>
      </c>
      <c r="B77" s="93">
        <f>B76*C17+B76</f>
        <v>1261383.8394000644</v>
      </c>
      <c r="C77" s="94">
        <f t="shared" si="3"/>
        <v>0.1</v>
      </c>
      <c r="D77" s="93">
        <f t="shared" si="4"/>
        <v>114671.25812727865</v>
      </c>
    </row>
    <row r="78" spans="1:5" ht="19" x14ac:dyDescent="0.25">
      <c r="A78" s="96">
        <v>75</v>
      </c>
      <c r="B78" s="93">
        <f>B77*C17+B77</f>
        <v>1387522.2233400708</v>
      </c>
      <c r="C78" s="94">
        <f t="shared" si="3"/>
        <v>0.1</v>
      </c>
      <c r="D78" s="93">
        <f t="shared" si="4"/>
        <v>126138.38394000637</v>
      </c>
    </row>
    <row r="79" spans="1:5" ht="19" x14ac:dyDescent="0.25">
      <c r="A79" s="96">
        <v>76</v>
      </c>
      <c r="B79" s="93">
        <f>B78*C20+B78</f>
        <v>1526274.4456740778</v>
      </c>
      <c r="C79" s="94">
        <f t="shared" si="3"/>
        <v>0.1</v>
      </c>
      <c r="D79" s="93">
        <f t="shared" si="4"/>
        <v>138752.22233400703</v>
      </c>
    </row>
    <row r="80" spans="1:5" ht="19" x14ac:dyDescent="0.25">
      <c r="A80" s="96">
        <v>77</v>
      </c>
      <c r="B80" s="93">
        <f>B79*C20+B79</f>
        <v>1678901.8902414856</v>
      </c>
      <c r="C80" s="94">
        <f t="shared" si="3"/>
        <v>0.1</v>
      </c>
      <c r="D80" s="93">
        <f t="shared" si="4"/>
        <v>152627.44456740771</v>
      </c>
    </row>
    <row r="81" spans="1:4" ht="19" x14ac:dyDescent="0.25">
      <c r="A81" s="96">
        <v>78</v>
      </c>
      <c r="B81" s="93">
        <f>B80*C20+B80</f>
        <v>1846792.0792656341</v>
      </c>
      <c r="C81" s="94">
        <f t="shared" si="3"/>
        <v>0.1</v>
      </c>
      <c r="D81" s="93">
        <f t="shared" si="4"/>
        <v>167890.18902414851</v>
      </c>
    </row>
    <row r="82" spans="1:4" ht="19" x14ac:dyDescent="0.25">
      <c r="A82" s="96">
        <v>79</v>
      </c>
      <c r="B82" s="93">
        <f>B81*C23+B81</f>
        <v>2031471.2871921975</v>
      </c>
      <c r="C82" s="94">
        <f t="shared" si="3"/>
        <v>0.1</v>
      </c>
      <c r="D82" s="93">
        <f t="shared" si="4"/>
        <v>184679.20792656345</v>
      </c>
    </row>
    <row r="83" spans="1:4" ht="19" x14ac:dyDescent="0.25">
      <c r="A83" s="96">
        <v>80</v>
      </c>
      <c r="B83" s="93">
        <f>B82*C23+B82</f>
        <v>2234618.4159114175</v>
      </c>
      <c r="C83" s="94">
        <f t="shared" si="3"/>
        <v>0.1</v>
      </c>
      <c r="D83" s="93">
        <f t="shared" si="4"/>
        <v>203147.12871921994</v>
      </c>
    </row>
    <row r="84" spans="1:4" ht="19" x14ac:dyDescent="0.25">
      <c r="A84" s="96">
        <v>81</v>
      </c>
      <c r="B84" s="93">
        <f>B83*C23+B83</f>
        <v>2458080.2575025591</v>
      </c>
      <c r="C84" s="94">
        <f t="shared" si="3"/>
        <v>0.1</v>
      </c>
      <c r="D84" s="93">
        <f t="shared" si="4"/>
        <v>223461.84159114165</v>
      </c>
    </row>
    <row r="85" spans="1:4" ht="19" x14ac:dyDescent="0.25">
      <c r="A85" s="96">
        <v>82</v>
      </c>
      <c r="B85" s="93">
        <f>B84*C26+B84</f>
        <v>2703888.2832528148</v>
      </c>
      <c r="C85" s="94">
        <f t="shared" si="3"/>
        <v>0.1</v>
      </c>
      <c r="D85" s="93">
        <f t="shared" si="4"/>
        <v>245808.02575025568</v>
      </c>
    </row>
    <row r="86" spans="1:4" ht="19" x14ac:dyDescent="0.25">
      <c r="A86" s="96">
        <v>83</v>
      </c>
      <c r="B86" s="93">
        <f>B85*C26+B85</f>
        <v>2974277.1115780962</v>
      </c>
      <c r="C86" s="94">
        <f t="shared" si="3"/>
        <v>0.1</v>
      </c>
      <c r="D86" s="93">
        <f t="shared" si="4"/>
        <v>270388.82832528139</v>
      </c>
    </row>
    <row r="87" spans="1:4" ht="19" x14ac:dyDescent="0.25">
      <c r="A87" s="96">
        <v>84</v>
      </c>
      <c r="B87" s="93">
        <f>B86*C26+B86</f>
        <v>3271704.8227359056</v>
      </c>
      <c r="C87" s="94">
        <f t="shared" si="3"/>
        <v>0.1</v>
      </c>
      <c r="D87" s="93">
        <f t="shared" si="4"/>
        <v>297427.71115780948</v>
      </c>
    </row>
    <row r="88" spans="1:4" ht="19" x14ac:dyDescent="0.25">
      <c r="A88" s="96">
        <v>85</v>
      </c>
      <c r="B88" s="93">
        <f>B87*C29+B87</f>
        <v>3598875.3050094964</v>
      </c>
      <c r="C88" s="94">
        <f t="shared" si="3"/>
        <v>0.1</v>
      </c>
      <c r="D88" s="93">
        <f t="shared" si="4"/>
        <v>327170.48227359075</v>
      </c>
    </row>
    <row r="89" spans="1:4" ht="19" x14ac:dyDescent="0.25">
      <c r="A89" s="96">
        <v>86</v>
      </c>
      <c r="B89" s="93">
        <f>B88*C29+B88</f>
        <v>3958762.8355104462</v>
      </c>
      <c r="C89" s="94">
        <f t="shared" si="3"/>
        <v>0.1</v>
      </c>
      <c r="D89" s="93">
        <f t="shared" si="4"/>
        <v>359887.53050094983</v>
      </c>
    </row>
    <row r="90" spans="1:4" ht="19" x14ac:dyDescent="0.25">
      <c r="A90" s="96">
        <v>87</v>
      </c>
      <c r="B90" s="93">
        <f>B89*C29+B89</f>
        <v>4354639.1190614905</v>
      </c>
      <c r="C90" s="94">
        <f t="shared" si="3"/>
        <v>0.1</v>
      </c>
      <c r="D90" s="93">
        <f t="shared" si="4"/>
        <v>395876.2835510443</v>
      </c>
    </row>
    <row r="91" spans="1:4" ht="19" x14ac:dyDescent="0.25">
      <c r="A91" s="96">
        <v>88</v>
      </c>
      <c r="B91" s="93">
        <f>B90*C32+B90</f>
        <v>4790103.0309676398</v>
      </c>
      <c r="C91" s="94">
        <f t="shared" si="3"/>
        <v>0.1</v>
      </c>
      <c r="D91" s="93">
        <f t="shared" si="4"/>
        <v>435463.91190614924</v>
      </c>
    </row>
    <row r="92" spans="1:4" ht="19" x14ac:dyDescent="0.25">
      <c r="A92" s="96">
        <v>89</v>
      </c>
      <c r="B92" s="93">
        <f>B91*C32+B91</f>
        <v>5269113.3340644035</v>
      </c>
      <c r="C92" s="94">
        <f t="shared" si="3"/>
        <v>0.1</v>
      </c>
      <c r="D92" s="93">
        <f t="shared" si="4"/>
        <v>479010.30309676379</v>
      </c>
    </row>
    <row r="93" spans="1:4" ht="19" x14ac:dyDescent="0.25">
      <c r="A93" s="96">
        <v>90</v>
      </c>
      <c r="B93" s="93">
        <f>B92*C32+B92</f>
        <v>5796024.6674708435</v>
      </c>
      <c r="C93" s="94">
        <f t="shared" si="3"/>
        <v>0.1</v>
      </c>
      <c r="D93" s="93">
        <f t="shared" si="4"/>
        <v>526911.33340643998</v>
      </c>
    </row>
    <row r="96" spans="1:4" x14ac:dyDescent="0.2">
      <c r="A96" s="97"/>
    </row>
  </sheetData>
  <mergeCells count="2">
    <mergeCell ref="E1:J1"/>
    <mergeCell ref="I2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5"/>
  <sheetViews>
    <sheetView workbookViewId="0">
      <selection activeCell="H19" sqref="H19:H20"/>
    </sheetView>
  </sheetViews>
  <sheetFormatPr baseColWidth="10" defaultColWidth="8.83203125" defaultRowHeight="15" x14ac:dyDescent="0.2"/>
  <cols>
    <col min="2" max="2" width="15.6640625" customWidth="1"/>
    <col min="3" max="3" width="10.6640625" customWidth="1"/>
    <col min="4" max="4" width="20.6640625" customWidth="1"/>
    <col min="5" max="5" width="35.83203125" customWidth="1"/>
    <col min="6" max="7" width="15.6640625" customWidth="1"/>
    <col min="8" max="8" width="10.6640625" customWidth="1"/>
    <col min="9" max="9" width="16.6640625" bestFit="1" customWidth="1"/>
  </cols>
  <sheetData>
    <row r="1" spans="2:9" ht="16" thickBot="1" x14ac:dyDescent="0.25"/>
    <row r="2" spans="2:9" ht="19" x14ac:dyDescent="0.2">
      <c r="B2" s="159"/>
      <c r="C2" s="158"/>
      <c r="D2" s="157" t="s">
        <v>99</v>
      </c>
      <c r="E2" s="156">
        <v>1</v>
      </c>
      <c r="F2" s="155"/>
      <c r="G2" s="154"/>
      <c r="H2" s="154"/>
      <c r="I2" s="153" t="s">
        <v>98</v>
      </c>
    </row>
    <row r="3" spans="2:9" ht="19" x14ac:dyDescent="0.2">
      <c r="B3" s="152" t="s">
        <v>97</v>
      </c>
      <c r="C3" s="151">
        <v>1200</v>
      </c>
      <c r="D3" s="150" t="s">
        <v>96</v>
      </c>
      <c r="E3" s="149">
        <v>0.05</v>
      </c>
      <c r="F3" s="168" t="s">
        <v>95</v>
      </c>
      <c r="G3" s="168"/>
      <c r="H3" s="148">
        <v>20</v>
      </c>
      <c r="I3" s="147">
        <f>SUM(-E4/H3/10)</f>
        <v>0.3</v>
      </c>
    </row>
    <row r="4" spans="2:9" ht="20" thickBot="1" x14ac:dyDescent="0.3">
      <c r="B4" s="146"/>
      <c r="C4" s="145"/>
      <c r="D4" s="144" t="s">
        <v>94</v>
      </c>
      <c r="E4" s="143">
        <f>SUM(C3*-E3)</f>
        <v>-60</v>
      </c>
      <c r="F4" s="142"/>
      <c r="G4" s="142"/>
      <c r="H4" s="142"/>
      <c r="I4" s="141"/>
    </row>
    <row r="6" spans="2:9" ht="16" x14ac:dyDescent="0.2">
      <c r="B6" s="169"/>
      <c r="C6" s="169"/>
      <c r="D6" s="169"/>
      <c r="E6" s="169"/>
      <c r="F6" s="169"/>
      <c r="G6" s="169"/>
      <c r="H6" s="169"/>
      <c r="I6" s="169"/>
    </row>
    <row r="7" spans="2:9" ht="16" x14ac:dyDescent="0.2">
      <c r="B7" s="169"/>
      <c r="C7" s="169"/>
      <c r="D7" s="169"/>
      <c r="E7" s="169"/>
      <c r="F7" s="169"/>
      <c r="G7" s="169"/>
      <c r="H7" s="169"/>
      <c r="I7" s="169"/>
    </row>
    <row r="8" spans="2:9" ht="16" x14ac:dyDescent="0.2">
      <c r="B8" s="169"/>
      <c r="C8" s="169"/>
      <c r="D8" s="169"/>
      <c r="E8" s="169"/>
      <c r="F8" s="169"/>
      <c r="G8" s="169"/>
      <c r="H8" s="169"/>
      <c r="I8" s="169"/>
    </row>
    <row r="9" spans="2:9" x14ac:dyDescent="0.2">
      <c r="B9" s="140"/>
      <c r="C9" s="170"/>
      <c r="D9" s="170"/>
      <c r="E9" s="170"/>
      <c r="F9" s="140"/>
      <c r="G9" s="140"/>
      <c r="H9" s="140"/>
      <c r="I9" s="140"/>
    </row>
    <row r="10" spans="2:9" x14ac:dyDescent="0.2">
      <c r="B10" s="140"/>
      <c r="C10" s="170"/>
      <c r="D10" s="170"/>
      <c r="E10" s="170"/>
      <c r="F10" s="140"/>
      <c r="G10" s="140"/>
      <c r="H10" s="140"/>
      <c r="I10" s="140"/>
    </row>
    <row r="11" spans="2:9" x14ac:dyDescent="0.2">
      <c r="B11" s="140"/>
      <c r="C11" s="170"/>
      <c r="D11" s="170"/>
      <c r="E11" s="170"/>
      <c r="F11" s="140"/>
      <c r="G11" s="140"/>
      <c r="H11" s="140"/>
      <c r="I11" s="140"/>
    </row>
    <row r="12" spans="2:9" x14ac:dyDescent="0.2">
      <c r="B12" s="140"/>
      <c r="C12" s="170"/>
      <c r="D12" s="170"/>
      <c r="E12" s="170"/>
      <c r="F12" s="140"/>
      <c r="G12" s="140"/>
      <c r="H12" s="140"/>
      <c r="I12" s="140"/>
    </row>
    <row r="13" spans="2:9" x14ac:dyDescent="0.2">
      <c r="B13" s="140"/>
      <c r="C13" s="170"/>
      <c r="D13" s="170"/>
      <c r="E13" s="170"/>
      <c r="F13" s="140"/>
      <c r="G13" s="140"/>
      <c r="H13" s="140"/>
      <c r="I13" s="140"/>
    </row>
    <row r="14" spans="2:9" x14ac:dyDescent="0.2">
      <c r="B14" s="140"/>
      <c r="C14" s="170"/>
      <c r="D14" s="170"/>
      <c r="E14" s="170"/>
      <c r="F14" s="140"/>
      <c r="G14" s="140"/>
      <c r="H14" s="140"/>
      <c r="I14" s="140"/>
    </row>
    <row r="15" spans="2:9" x14ac:dyDescent="0.2">
      <c r="B15" s="140"/>
      <c r="C15" s="170"/>
      <c r="D15" s="170"/>
      <c r="E15" s="170"/>
      <c r="F15" s="140"/>
      <c r="G15" s="140"/>
      <c r="H15" s="140"/>
      <c r="I15" s="140"/>
    </row>
    <row r="16" spans="2:9" x14ac:dyDescent="0.2">
      <c r="B16" s="140"/>
      <c r="C16" s="170"/>
      <c r="D16" s="170"/>
      <c r="E16" s="170"/>
      <c r="F16" s="140"/>
      <c r="G16" s="140"/>
      <c r="H16" s="140"/>
      <c r="I16" s="140"/>
    </row>
    <row r="17" spans="2:9" x14ac:dyDescent="0.2">
      <c r="B17" s="140"/>
      <c r="C17" s="170"/>
      <c r="D17" s="170"/>
      <c r="E17" s="170"/>
      <c r="F17" s="140"/>
      <c r="G17" s="140"/>
      <c r="H17" s="140"/>
      <c r="I17" s="140"/>
    </row>
    <row r="18" spans="2:9" x14ac:dyDescent="0.2">
      <c r="B18" s="140"/>
      <c r="C18" s="170"/>
      <c r="D18" s="170"/>
      <c r="E18" s="170"/>
      <c r="F18" s="140"/>
      <c r="G18" s="140"/>
      <c r="H18" s="140"/>
      <c r="I18" s="140"/>
    </row>
    <row r="19" spans="2:9" x14ac:dyDescent="0.2">
      <c r="B19" s="140"/>
      <c r="C19" s="170"/>
      <c r="D19" s="170"/>
      <c r="E19" s="170"/>
      <c r="F19" s="140"/>
      <c r="G19" s="140"/>
      <c r="H19" s="140"/>
      <c r="I19" s="140"/>
    </row>
    <row r="20" spans="2:9" x14ac:dyDescent="0.2">
      <c r="B20" s="140"/>
      <c r="C20" s="170"/>
      <c r="D20" s="170"/>
      <c r="E20" s="170"/>
      <c r="F20" s="140"/>
      <c r="G20" s="140"/>
      <c r="H20" s="140"/>
      <c r="I20" s="140"/>
    </row>
    <row r="21" spans="2:9" x14ac:dyDescent="0.2">
      <c r="B21" s="140"/>
      <c r="C21" s="170"/>
      <c r="D21" s="170"/>
      <c r="E21" s="170"/>
      <c r="F21" s="140"/>
      <c r="G21" s="140"/>
      <c r="H21" s="140"/>
      <c r="I21" s="140"/>
    </row>
    <row r="22" spans="2:9" x14ac:dyDescent="0.2">
      <c r="B22" s="140"/>
      <c r="C22" s="170"/>
      <c r="D22" s="170"/>
      <c r="E22" s="170"/>
      <c r="F22" s="140"/>
      <c r="G22" s="140"/>
      <c r="H22" s="140"/>
      <c r="I22" s="140"/>
    </row>
    <row r="23" spans="2:9" x14ac:dyDescent="0.2">
      <c r="B23" s="140"/>
      <c r="C23" s="170"/>
      <c r="D23" s="170"/>
      <c r="E23" s="170"/>
      <c r="F23" s="140"/>
      <c r="G23" s="140"/>
      <c r="H23" s="140"/>
      <c r="I23" s="140"/>
    </row>
    <row r="24" spans="2:9" x14ac:dyDescent="0.2">
      <c r="B24" s="140"/>
      <c r="C24" s="170"/>
      <c r="D24" s="170"/>
      <c r="E24" s="170"/>
      <c r="F24" s="140"/>
      <c r="G24" s="140"/>
      <c r="H24" s="140"/>
      <c r="I24" s="140"/>
    </row>
    <row r="25" spans="2:9" x14ac:dyDescent="0.2">
      <c r="B25" s="140"/>
      <c r="C25" s="170"/>
      <c r="D25" s="170"/>
      <c r="E25" s="170"/>
      <c r="F25" s="140"/>
      <c r="G25" s="140"/>
      <c r="H25" s="140"/>
      <c r="I25" s="140"/>
    </row>
  </sheetData>
  <mergeCells count="5">
    <mergeCell ref="F3:G3"/>
    <mergeCell ref="B6:I6"/>
    <mergeCell ref="B7:I7"/>
    <mergeCell ref="B8:I8"/>
    <mergeCell ref="C9:E25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00"/>
  <sheetViews>
    <sheetView zoomScaleNormal="100" workbookViewId="0">
      <selection activeCell="D4" sqref="D4"/>
    </sheetView>
  </sheetViews>
  <sheetFormatPr baseColWidth="10" defaultColWidth="12.6640625" defaultRowHeight="15" customHeight="1" x14ac:dyDescent="0.15"/>
  <cols>
    <col min="1" max="1" width="15.1640625" style="128" customWidth="1"/>
    <col min="2" max="2" width="16.1640625" style="128" customWidth="1"/>
    <col min="3" max="3" width="11.83203125" style="128" bestFit="1" customWidth="1"/>
    <col min="4" max="4" width="16" style="164" bestFit="1" customWidth="1"/>
    <col min="5" max="5" width="14.6640625" style="128" customWidth="1"/>
    <col min="6" max="6" width="14.1640625" style="128" customWidth="1"/>
    <col min="7" max="7" width="18.1640625" style="164" customWidth="1"/>
    <col min="8" max="8" width="14.33203125" style="128" customWidth="1"/>
    <col min="9" max="9" width="11.1640625" style="128" customWidth="1"/>
    <col min="10" max="10" width="16.5" style="128" customWidth="1"/>
    <col min="11" max="11" width="19" style="128" customWidth="1"/>
    <col min="12" max="12" width="21.1640625" style="128" customWidth="1"/>
    <col min="13" max="13" width="20.1640625" style="128" customWidth="1"/>
    <col min="14" max="14" width="21.6640625" style="128" customWidth="1"/>
    <col min="15" max="26" width="7.6640625" style="128" customWidth="1"/>
    <col min="27" max="16384" width="12.6640625" style="128"/>
  </cols>
  <sheetData>
    <row r="1" spans="1:14" ht="14.25" customHeight="1" x14ac:dyDescent="0.2">
      <c r="A1" s="131" t="s">
        <v>93</v>
      </c>
      <c r="B1" s="162" t="s">
        <v>106</v>
      </c>
      <c r="C1" s="131" t="s">
        <v>92</v>
      </c>
      <c r="D1" s="163" t="s">
        <v>104</v>
      </c>
      <c r="E1" s="131" t="s">
        <v>91</v>
      </c>
      <c r="F1" s="131" t="s">
        <v>90</v>
      </c>
      <c r="G1" s="163" t="s">
        <v>105</v>
      </c>
      <c r="H1" s="131" t="s">
        <v>89</v>
      </c>
      <c r="I1" s="131" t="s">
        <v>88</v>
      </c>
      <c r="J1" s="131" t="s">
        <v>87</v>
      </c>
      <c r="K1" s="131" t="s">
        <v>86</v>
      </c>
      <c r="L1" s="131" t="s">
        <v>85</v>
      </c>
      <c r="M1" s="131" t="s">
        <v>84</v>
      </c>
      <c r="N1" s="131" t="s">
        <v>83</v>
      </c>
    </row>
    <row r="2" spans="1:14" ht="34.25" customHeight="1" x14ac:dyDescent="0.15">
      <c r="A2" s="138"/>
      <c r="B2" s="160"/>
      <c r="C2" s="137"/>
      <c r="D2" s="135"/>
      <c r="E2" s="136"/>
      <c r="F2" s="137"/>
      <c r="G2" s="135"/>
      <c r="H2" s="136"/>
      <c r="I2" s="135"/>
      <c r="J2" s="134"/>
      <c r="K2" s="133" t="s">
        <v>101</v>
      </c>
      <c r="L2" s="139"/>
      <c r="M2" s="139"/>
      <c r="N2" s="139"/>
    </row>
    <row r="3" spans="1:14" ht="29.5" customHeight="1" x14ac:dyDescent="0.15">
      <c r="A3" s="138"/>
      <c r="B3" s="138"/>
      <c r="C3" s="137"/>
      <c r="D3" s="135"/>
      <c r="E3" s="136"/>
      <c r="F3" s="137"/>
      <c r="G3" s="135"/>
      <c r="H3" s="136"/>
      <c r="I3" s="135"/>
      <c r="J3" s="134"/>
      <c r="K3" s="133" t="s">
        <v>101</v>
      </c>
      <c r="L3" s="139"/>
      <c r="M3" s="139"/>
      <c r="N3" s="139"/>
    </row>
    <row r="4" spans="1:14" ht="55" customHeight="1" x14ac:dyDescent="0.2">
      <c r="A4" s="138"/>
      <c r="B4" s="138"/>
      <c r="C4" s="137"/>
      <c r="D4" s="135"/>
      <c r="E4" s="136"/>
      <c r="F4" s="137"/>
      <c r="G4" s="135"/>
      <c r="H4" s="136"/>
      <c r="I4" s="135"/>
      <c r="J4" s="134"/>
      <c r="K4" s="133" t="s">
        <v>101</v>
      </c>
      <c r="L4" s="132"/>
      <c r="M4" s="132"/>
      <c r="N4" s="131"/>
    </row>
    <row r="5" spans="1:14" ht="57" customHeight="1" x14ac:dyDescent="0.2">
      <c r="A5" s="138"/>
      <c r="B5" s="138"/>
      <c r="C5" s="137"/>
      <c r="D5" s="135"/>
      <c r="E5" s="136"/>
      <c r="F5" s="137"/>
      <c r="G5" s="135"/>
      <c r="H5" s="136"/>
      <c r="I5" s="135"/>
      <c r="J5" s="134"/>
      <c r="K5" s="133" t="s">
        <v>101</v>
      </c>
      <c r="L5" s="132"/>
      <c r="M5" s="132"/>
      <c r="N5" s="131"/>
    </row>
    <row r="6" spans="1:14" ht="50" customHeight="1" x14ac:dyDescent="0.2">
      <c r="A6" s="138"/>
      <c r="B6" s="138"/>
      <c r="C6" s="137"/>
      <c r="D6" s="135"/>
      <c r="E6" s="136"/>
      <c r="F6" s="137"/>
      <c r="G6" s="135"/>
      <c r="H6" s="136"/>
      <c r="I6" s="135"/>
      <c r="J6" s="134"/>
      <c r="K6" s="133" t="s">
        <v>101</v>
      </c>
      <c r="L6" s="132"/>
      <c r="M6" s="132"/>
      <c r="N6" s="131"/>
    </row>
    <row r="7" spans="1:14" ht="41" customHeight="1" x14ac:dyDescent="0.2">
      <c r="A7" s="138"/>
      <c r="B7" s="138"/>
      <c r="C7" s="137"/>
      <c r="D7" s="135"/>
      <c r="E7" s="136"/>
      <c r="F7" s="137"/>
      <c r="G7" s="135"/>
      <c r="H7" s="136"/>
      <c r="I7" s="135"/>
      <c r="J7" s="134"/>
      <c r="K7" s="133" t="s">
        <v>101</v>
      </c>
      <c r="L7" s="132"/>
      <c r="M7" s="132"/>
      <c r="N7" s="131"/>
    </row>
    <row r="8" spans="1:14" ht="50" customHeight="1" x14ac:dyDescent="0.2">
      <c r="A8" s="138"/>
      <c r="B8" s="138"/>
      <c r="C8" s="137"/>
      <c r="D8" s="135"/>
      <c r="E8" s="136"/>
      <c r="F8" s="137"/>
      <c r="G8" s="135"/>
      <c r="H8" s="136"/>
      <c r="I8" s="135"/>
      <c r="J8" s="134"/>
      <c r="K8" s="133" t="s">
        <v>101</v>
      </c>
      <c r="L8" s="132"/>
      <c r="M8" s="132"/>
      <c r="N8" s="131"/>
    </row>
    <row r="9" spans="1:14" ht="55" customHeight="1" x14ac:dyDescent="0.2">
      <c r="A9" s="138"/>
      <c r="B9" s="138"/>
      <c r="C9" s="137"/>
      <c r="D9" s="135"/>
      <c r="E9" s="136"/>
      <c r="F9" s="137"/>
      <c r="G9" s="135"/>
      <c r="H9" s="136"/>
      <c r="I9" s="135"/>
      <c r="J9" s="134"/>
      <c r="K9" s="133" t="s">
        <v>101</v>
      </c>
      <c r="L9" s="132"/>
      <c r="M9" s="132"/>
      <c r="N9" s="131"/>
    </row>
    <row r="10" spans="1:14" ht="45" customHeight="1" x14ac:dyDescent="0.2">
      <c r="A10" s="138"/>
      <c r="B10" s="138"/>
      <c r="C10" s="137"/>
      <c r="D10" s="135"/>
      <c r="E10" s="136"/>
      <c r="F10" s="137"/>
      <c r="G10" s="135"/>
      <c r="H10" s="136"/>
      <c r="I10" s="135"/>
      <c r="J10" s="134"/>
      <c r="K10" s="133" t="s">
        <v>101</v>
      </c>
      <c r="L10" s="132"/>
      <c r="M10" s="132"/>
      <c r="N10" s="131"/>
    </row>
    <row r="11" spans="1:14" ht="46" customHeight="1" x14ac:dyDescent="0.2">
      <c r="A11" s="138"/>
      <c r="B11" s="138"/>
      <c r="C11" s="137"/>
      <c r="D11" s="135"/>
      <c r="E11" s="136"/>
      <c r="F11" s="137"/>
      <c r="G11" s="135"/>
      <c r="H11" s="136"/>
      <c r="I11" s="135"/>
      <c r="J11" s="134"/>
      <c r="K11" s="133" t="s">
        <v>101</v>
      </c>
      <c r="L11" s="132"/>
      <c r="M11" s="132"/>
      <c r="N11" s="131"/>
    </row>
    <row r="12" spans="1:14" ht="14.25" customHeight="1" x14ac:dyDescent="0.2">
      <c r="C12" s="130"/>
      <c r="E12" s="129"/>
    </row>
    <row r="13" spans="1:14" ht="14.25" customHeight="1" x14ac:dyDescent="0.15"/>
    <row r="14" spans="1:14" ht="14.25" customHeight="1" x14ac:dyDescent="0.15"/>
    <row r="15" spans="1:14" ht="14.25" customHeight="1" x14ac:dyDescent="0.15"/>
    <row r="16" spans="1:14" ht="14.25" customHeight="1" x14ac:dyDescent="0.15"/>
    <row r="17" spans="22:22" ht="14.25" customHeight="1" x14ac:dyDescent="0.15"/>
    <row r="18" spans="22:22" ht="14.25" customHeight="1" x14ac:dyDescent="0.15"/>
    <row r="19" spans="22:22" ht="14.25" customHeight="1" x14ac:dyDescent="0.15"/>
    <row r="20" spans="22:22" ht="14.25" customHeight="1" x14ac:dyDescent="0.15"/>
    <row r="21" spans="22:22" ht="14.25" customHeight="1" x14ac:dyDescent="0.15"/>
    <row r="22" spans="22:22" ht="14.25" customHeight="1" x14ac:dyDescent="0.15"/>
    <row r="23" spans="22:22" ht="14.25" customHeight="1" x14ac:dyDescent="0.15"/>
    <row r="24" spans="22:22" ht="14.25" customHeight="1" x14ac:dyDescent="0.15">
      <c r="V24" s="128" t="s">
        <v>101</v>
      </c>
    </row>
    <row r="25" spans="22:22" ht="14.25" customHeight="1" x14ac:dyDescent="0.15">
      <c r="V25" s="128" t="s">
        <v>102</v>
      </c>
    </row>
    <row r="26" spans="22:22" ht="14.25" customHeight="1" x14ac:dyDescent="0.15">
      <c r="V26" s="128" t="s">
        <v>103</v>
      </c>
    </row>
    <row r="27" spans="22:22" ht="14.25" customHeight="1" x14ac:dyDescent="0.15"/>
    <row r="28" spans="22:22" ht="14.25" customHeight="1" x14ac:dyDescent="0.15"/>
    <row r="29" spans="22:22" ht="14.25" customHeight="1" x14ac:dyDescent="0.15"/>
    <row r="30" spans="22:22" ht="14.25" customHeight="1" x14ac:dyDescent="0.15"/>
    <row r="31" spans="22:22" ht="14.25" customHeight="1" x14ac:dyDescent="0.15"/>
    <row r="32" spans="22:2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</sheetData>
  <conditionalFormatting sqref="K2:K11">
    <cfRule type="cellIs" dxfId="3" priority="1" operator="equal">
      <formula>"Loss"</formula>
    </cfRule>
  </conditionalFormatting>
  <conditionalFormatting sqref="K2:K11">
    <cfRule type="containsText" dxfId="2" priority="2" operator="containsText" text="Profit">
      <formula>NOT(ISERROR(SEARCH(("Profit"),(K2))))</formula>
    </cfRule>
  </conditionalFormatting>
  <dataValidations count="1">
    <dataValidation type="list" allowBlank="1" showInputMessage="1" showErrorMessage="1" sqref="K2:K11" xr:uid="{00000000-0002-0000-0300-000000000000}">
      <formula1>$V$24:$V$26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2020</vt:lpstr>
      <vt:lpstr>Calculator</vt:lpstr>
      <vt:lpstr>Journal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Microsoft Office User</cp:lastModifiedBy>
  <cp:revision/>
  <cp:lastPrinted>2017-08-28T03:05:35Z</cp:lastPrinted>
  <dcterms:created xsi:type="dcterms:W3CDTF">2015-04-16T21:34:17Z</dcterms:created>
  <dcterms:modified xsi:type="dcterms:W3CDTF">2020-03-04T13:57:20Z</dcterms:modified>
</cp:coreProperties>
</file>